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 firstSheet="16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  <definedName name="_xlnm.Print_Area" localSheetId="13">部门政府采购预算表08!$A$7:$G$32</definedName>
    <definedName name="_xlnm.Print_Area" localSheetId="5">'一般公共预算支出预算表（按经济科目分类）02-3'!$N$8:$S$49</definedName>
  </definedNames>
  <calcPr calcId="144525"/>
</workbook>
</file>

<file path=xl/sharedStrings.xml><?xml version="1.0" encoding="utf-8"?>
<sst xmlns="http://schemas.openxmlformats.org/spreadsheetml/2006/main" count="1441" uniqueCount="496">
  <si>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</si>
  <si>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</si>
  <si>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</si>
  <si>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</si>
  <si>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</si>
  <si>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</si>
  <si>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</si>
  <si>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</si>
  <si>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</si>
  <si>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</si>
  <si>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</si>
  <si>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</si>
  <si>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</si>
  <si>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</si>
  <si>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</si>
  <si>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</si>
  <si>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</si>
  <si>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</si>
  <si>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</si>
  <si>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</si>
  <si>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</si>
  <si>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</si>
  <si>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</si>
  <si>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</si>
  <si>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</si>
  <si>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</si>
  <si>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</si>
  <si>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</si>
  <si>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</si>
  <si>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</si>
  <si>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</si>
  <si>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</si>
  <si>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</si>
  <si>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</si>
  <si>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</si>
  <si>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</si>
  <si>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</si>
  <si>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</si>
  <si>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</si>
  <si>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</si>
  <si>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</si>
  <si>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</si>
  <si>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131004</t>
  </si>
  <si>
    <t>曲靖市妇幼保健院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</si>
  <si>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</si>
  <si>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</si>
  <si>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</si>
  <si>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</si>
  <si>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</si>
  <si>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</si>
  <si>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</si>
  <si>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</si>
  <si>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</si>
  <si>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</si>
  <si>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</si>
  <si>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</si>
  <si>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</si>
  <si>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</si>
  <si>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</si>
  <si>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</si>
  <si>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</si>
  <si>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</si>
  <si>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</si>
  <si>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</si>
  <si>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</si>
  <si>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</si>
  <si>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</si>
  <si>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</si>
  <si>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</si>
  <si>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</si>
  <si>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</si>
  <si>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</si>
  <si>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</si>
  <si>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</si>
  <si>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2100208</t>
  </si>
  <si>
    <t>其他专科医院</t>
  </si>
  <si>
    <t>21004</t>
  </si>
  <si>
    <t>公共卫生</t>
  </si>
  <si>
    <t>2100403</t>
  </si>
  <si>
    <t>妇幼保健机构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</si>
  <si>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</si>
  <si>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</si>
  <si>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</si>
  <si>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</si>
  <si>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</si>
  <si>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</si>
  <si>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</si>
  <si>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</si>
  <si>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</si>
  <si>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</si>
  <si>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</si>
  <si>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</si>
  <si>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</si>
  <si>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</si>
  <si>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</si>
  <si>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</si>
  <si>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</si>
  <si>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</si>
  <si>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</si>
  <si>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</si>
  <si>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</si>
  <si>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</si>
  <si>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</si>
  <si>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</si>
  <si>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</si>
  <si>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</si>
  <si>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</si>
  <si>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</si>
  <si>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</si>
  <si>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</si>
  <si>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</si>
  <si>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</si>
  <si>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</si>
  <si>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</si>
  <si>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</si>
  <si>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</si>
  <si>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</si>
  <si>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</si>
  <si>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</si>
  <si>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</si>
  <si>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</si>
  <si>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</si>
  <si>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</si>
  <si>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</si>
  <si>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</si>
  <si>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</si>
  <si>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</si>
  <si>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</si>
  <si>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</si>
  <si>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</si>
  <si>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</si>
  <si>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</si>
  <si>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</si>
  <si>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</si>
  <si>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</si>
  <si>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</si>
  <si>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</si>
  <si>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</si>
  <si>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</si>
  <si>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</si>
  <si>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</si>
  <si>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</si>
  <si>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</si>
  <si>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</si>
  <si>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</si>
  <si>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</si>
  <si>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</si>
  <si>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</si>
  <si>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</si>
  <si>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</si>
  <si>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</si>
  <si>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</si>
  <si>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</si>
  <si>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</si>
  <si>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</si>
  <si>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</si>
  <si>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</si>
  <si>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</si>
  <si>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</si>
  <si>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</si>
  <si>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</si>
  <si>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</si>
  <si>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</si>
  <si>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</si>
  <si>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</si>
  <si>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</si>
  <si>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</si>
  <si>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</si>
  <si>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</si>
  <si>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</si>
  <si>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</si>
  <si>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</si>
  <si>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</si>
  <si>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</si>
  <si>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</si>
  <si>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302</t>
  </si>
  <si>
    <t>办公费</t>
  </si>
  <si>
    <t>印刷费</t>
  </si>
  <si>
    <t>咨询费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</si>
  <si>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</si>
  <si>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</si>
  <si>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</si>
  <si>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</si>
  <si>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</si>
  <si>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</si>
  <si>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</si>
  <si>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</si>
  <si>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</si>
  <si>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</si>
  <si>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</si>
  <si>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</si>
  <si>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</si>
  <si>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</si>
  <si>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</si>
  <si>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</si>
  <si>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</si>
  <si>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</si>
  <si>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</si>
  <si>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</si>
  <si>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</si>
  <si>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</si>
  <si>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</si>
  <si>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</si>
  <si>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303</t>
  </si>
  <si>
    <t>离休费</t>
  </si>
  <si>
    <t>退休费</t>
  </si>
  <si>
    <t>生活补助</t>
  </si>
  <si>
    <t>医疗费补助</t>
  </si>
  <si>
    <t>310</t>
  </si>
  <si>
    <t>资本性支出</t>
  </si>
  <si>
    <t>办公设备购置</t>
  </si>
  <si>
    <t>专用设备购置</t>
  </si>
  <si>
    <t>大型修缮</t>
  </si>
  <si>
    <t>信息网络及软件购置更新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</si>
  <si>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</si>
  <si>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</si>
  <si>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</si>
  <si>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</si>
  <si>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</si>
  <si>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</si>
  <si>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</si>
  <si>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</si>
  <si>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说明：本单位2024年无一般公共预算“三公”经费支出预算，故为空表。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</si>
  <si>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</si>
  <si>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</si>
  <si>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</si>
  <si>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</si>
  <si>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</si>
  <si>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</si>
  <si>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</si>
  <si>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</si>
  <si>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</si>
  <si>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</si>
  <si>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</si>
  <si>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</si>
  <si>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</si>
  <si>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</si>
  <si>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</si>
  <si>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</si>
  <si>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</si>
  <si>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</si>
  <si>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</si>
  <si>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</si>
  <si>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530300210000000024430</t>
  </si>
  <si>
    <t>事业人员支出工资</t>
  </si>
  <si>
    <t>30101</t>
  </si>
  <si>
    <t>30102</t>
  </si>
  <si>
    <t>30107</t>
  </si>
  <si>
    <t>530300231100001511107</t>
  </si>
  <si>
    <t>事业人员参照公务员规范后绩效奖</t>
  </si>
  <si>
    <t>530300210000000024440</t>
  </si>
  <si>
    <t>社会保障缴费（养老保险）</t>
  </si>
  <si>
    <t>30108</t>
  </si>
  <si>
    <t>530300210000000024437</t>
  </si>
  <si>
    <t>社会保障缴费（基本医疗保险）</t>
  </si>
  <si>
    <t>30110</t>
  </si>
  <si>
    <t>530300210000000024436</t>
  </si>
  <si>
    <t>社会保障缴费（工伤保险）</t>
  </si>
  <si>
    <t>30112</t>
  </si>
  <si>
    <t>530300210000000024439</t>
  </si>
  <si>
    <t>社会保障缴费（失业保险）</t>
  </si>
  <si>
    <t>530300210000000024435</t>
  </si>
  <si>
    <t>社会保障缴费（附加商业险）</t>
  </si>
  <si>
    <t>530300210000000024443</t>
  </si>
  <si>
    <t>社会保障缴费（住房公积金）</t>
  </si>
  <si>
    <t>30113</t>
  </si>
  <si>
    <t>530300210000000024454</t>
  </si>
  <si>
    <t>一般公用经费</t>
  </si>
  <si>
    <t>30201</t>
  </si>
  <si>
    <t>530300210000000024453</t>
  </si>
  <si>
    <t>退休公用经费</t>
  </si>
  <si>
    <t>530300210000000024452</t>
  </si>
  <si>
    <t>30216</t>
  </si>
  <si>
    <t>530300210000000024448</t>
  </si>
  <si>
    <t>30228</t>
  </si>
  <si>
    <t>530300210000000024449</t>
  </si>
  <si>
    <t>30229</t>
  </si>
  <si>
    <t>530300221100000481801</t>
  </si>
  <si>
    <t>医疗业务活动经费(单位自有资金）人员类</t>
  </si>
  <si>
    <t>30109</t>
  </si>
  <si>
    <t>30111</t>
  </si>
  <si>
    <t>曲靖市妇幼医院</t>
  </si>
  <si>
    <t>530300210000000024374</t>
  </si>
  <si>
    <t>530300210000000024397</t>
  </si>
  <si>
    <t>离休公用经费</t>
  </si>
  <si>
    <t>530300210000000024399</t>
  </si>
  <si>
    <t>530300210000000024393</t>
  </si>
  <si>
    <t>530300210000000024394</t>
  </si>
  <si>
    <t>530300210000000024388</t>
  </si>
  <si>
    <t>30301</t>
  </si>
  <si>
    <t>30305</t>
  </si>
  <si>
    <t>530300210000000024376</t>
  </si>
  <si>
    <t>离休人员医疗统筹费(事业)</t>
  </si>
  <si>
    <t>30307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</si>
  <si>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</si>
  <si>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</si>
  <si>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</si>
  <si>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</si>
  <si>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</si>
  <si>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</si>
  <si>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</si>
  <si>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医疗业务活动经费</t>
  </si>
  <si>
    <t>事业发展类</t>
  </si>
  <si>
    <t>530300210000000018302</t>
  </si>
  <si>
    <t>30202</t>
  </si>
  <si>
    <t>30203</t>
  </si>
  <si>
    <t>30205</t>
  </si>
  <si>
    <t>30206</t>
  </si>
  <si>
    <t>30207</t>
  </si>
  <si>
    <t>30209</t>
  </si>
  <si>
    <t>30211</t>
  </si>
  <si>
    <t>30213</t>
  </si>
  <si>
    <t>30215</t>
  </si>
  <si>
    <t>30218</t>
  </si>
  <si>
    <t>30226</t>
  </si>
  <si>
    <t>30227</t>
  </si>
  <si>
    <t>30231</t>
  </si>
  <si>
    <t>30299</t>
  </si>
  <si>
    <t>31002</t>
  </si>
  <si>
    <t>31003</t>
  </si>
  <si>
    <t>31006</t>
  </si>
  <si>
    <t>31007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</si>
  <si>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</si>
  <si>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</si>
  <si>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</si>
  <si>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</si>
  <si>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</si>
  <si>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</si>
  <si>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</si>
  <si>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</si>
  <si>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</si>
  <si>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</si>
  <si>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</si>
  <si>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</si>
  <si>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公立医院的职能职责，为更好的满足人民群众日益增长的医疗服务需求，提升医疗服务能力，将医院业务收入用于维持公立医院正常运营及发展。医疗业务支出主要用于：医护人员工资福利支出、医院正常运营及医疗服务能力提升等各方面支出。
2024年完成相应绩效目标设定:病床使用率大于等于85%，医疗服务收入占医疗收入的比例大于等于35%，患者满意度大于等于85%等。</t>
  </si>
  <si>
    <t>产出指标</t>
  </si>
  <si>
    <t>数量指标</t>
  </si>
  <si>
    <t>诊疗人次数</t>
  </si>
  <si>
    <t>&gt;=</t>
  </si>
  <si>
    <t>1000000</t>
  </si>
  <si>
    <t>人次</t>
  </si>
  <si>
    <t>定量指标</t>
  </si>
  <si>
    <t>反应医院年服务患者总人次数。</t>
  </si>
  <si>
    <t>出院人次</t>
  </si>
  <si>
    <t>50000</t>
  </si>
  <si>
    <t>反应全年住院患者出院人数。</t>
  </si>
  <si>
    <t>病床使用率</t>
  </si>
  <si>
    <t>85</t>
  </si>
  <si>
    <t>%</t>
  </si>
  <si>
    <t>反映病床使用情况</t>
  </si>
  <si>
    <t>质量指标</t>
  </si>
  <si>
    <t>医疗服务收入占比</t>
  </si>
  <si>
    <t>35</t>
  </si>
  <si>
    <t>医疗服务收入（不含药品、耗材、检查、化验）占医疗收入比，体现医务人员劳动价值。</t>
  </si>
  <si>
    <t>每床日平均收费水平</t>
  </si>
  <si>
    <t>&lt;=</t>
  </si>
  <si>
    <t>1500</t>
  </si>
  <si>
    <t>元</t>
  </si>
  <si>
    <t>反应患者费用控制，每床日平均收费水平</t>
  </si>
  <si>
    <t>成本指标</t>
  </si>
  <si>
    <t>经济成本指标</t>
  </si>
  <si>
    <t>25</t>
  </si>
  <si>
    <t>反应成本控制，百元医疗收入消耗的卫生材料费。</t>
  </si>
  <si>
    <t>效益指标</t>
  </si>
  <si>
    <t>经济效益指标</t>
  </si>
  <si>
    <t>资产负债率</t>
  </si>
  <si>
    <t>反应医远负债及偿债能力。</t>
  </si>
  <si>
    <t>社会效益指标</t>
  </si>
  <si>
    <t>医疗服务水平</t>
  </si>
  <si>
    <t>=</t>
  </si>
  <si>
    <t>逐步提升</t>
  </si>
  <si>
    <t>定性指标</t>
  </si>
  <si>
    <t>用于反映医院医疗服务水平，患者对医院服务水平的反响。</t>
  </si>
  <si>
    <t>满意度指标</t>
  </si>
  <si>
    <t>服务对象满意度指标</t>
  </si>
  <si>
    <t>患者满意度</t>
  </si>
  <si>
    <t>反映患者对医院提供医疗服务的满意程度。</t>
  </si>
  <si>
    <t>预算05-3表</t>
  </si>
  <si>
    <t>项目支出绩效目标表（另文下达）</t>
  </si>
  <si>
    <t>单位名称：曲靖市妇幼保健院</t>
  </si>
  <si>
    <t>注：曲靖市妇幼保健院2024年无另文下达的项目支出绩效目标</t>
  </si>
  <si>
    <t>预算06表</t>
  </si>
  <si>
    <t>政府性基金预算支出预算表</t>
  </si>
  <si>
    <t>单位名称：预算科</t>
  </si>
  <si>
    <t>单位名称</t>
  </si>
  <si>
    <t>本年政府性基金预算支出</t>
  </si>
  <si>
    <t>注：曲靖市妇幼保健院2024年无政府性基金预算支出</t>
  </si>
  <si>
    <t>国有资本经营预算支出预算表</t>
  </si>
  <si>
    <t>本年国有资本经营预算支出</t>
  </si>
  <si>
    <t>注：曲靖市妇幼保健院2024年无国有资本经营预算支出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</si>
  <si>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</si>
  <si>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</si>
  <si>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</si>
  <si>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</si>
  <si>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</si>
  <si>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</si>
  <si>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</si>
  <si>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</si>
  <si>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</si>
  <si>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</si>
  <si>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</si>
  <si>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80400244</t>
  </si>
  <si>
    <t>医院信息化建设设备</t>
  </si>
  <si>
    <t>A02010000 信息化设备</t>
  </si>
  <si>
    <t>批</t>
  </si>
  <si>
    <t>医院信息化办公设备</t>
  </si>
  <si>
    <t>A02020000 办公设备</t>
  </si>
  <si>
    <t>数码相机</t>
  </si>
  <si>
    <t>A02020500 照相机及器材</t>
  </si>
  <si>
    <t>台</t>
  </si>
  <si>
    <t>LED显示屏</t>
  </si>
  <si>
    <t>A02021103 LED显示屏</t>
  </si>
  <si>
    <t>其它办公设备购置</t>
  </si>
  <si>
    <t>A02029900 其他办公设备</t>
  </si>
  <si>
    <t>空调机</t>
  </si>
  <si>
    <t>A02061804 空调机</t>
  </si>
  <si>
    <t>视频会议系统设备</t>
  </si>
  <si>
    <t>A02080800 视频会议系统设备</t>
  </si>
  <si>
    <t>套</t>
  </si>
  <si>
    <t>医疗设备</t>
  </si>
  <si>
    <t>A02329900 其他医疗设备</t>
  </si>
  <si>
    <t>南苑家具用具</t>
  </si>
  <si>
    <t>A05000000 家具和用具</t>
  </si>
  <si>
    <t>寥廓家具用具</t>
  </si>
  <si>
    <t>A05010000 家具</t>
  </si>
  <si>
    <t>医院信息系统建设</t>
  </si>
  <si>
    <t>A08000000 无形资产</t>
  </si>
  <si>
    <t>寥廓院区ICU装饰装修改造及设备设施采购项目</t>
  </si>
  <si>
    <t>B05000000 专业施工</t>
  </si>
  <si>
    <t>寥廓院区NICU装饰装修改造及设备设施采购项目</t>
  </si>
  <si>
    <t>寥廓院区PICU装饰装修改造及设备设施采购项目</t>
  </si>
  <si>
    <t>寥廓院区产房装饰装修改造及设备设施采购项目</t>
  </si>
  <si>
    <t>寥廓院区手术室装饰装修改造及设备设施采购项目</t>
  </si>
  <si>
    <t>安保服务</t>
  </si>
  <si>
    <t>C05040300 保安服务</t>
  </si>
  <si>
    <t>次</t>
  </si>
  <si>
    <t>寥廓院区保洁服务</t>
  </si>
  <si>
    <t>C21040001 物业管理服务</t>
  </si>
  <si>
    <t>南苑保洁服务</t>
  </si>
  <si>
    <t>南苑绿化服务</t>
  </si>
  <si>
    <t>南苑洗涤服务</t>
  </si>
  <si>
    <t>印刷服务</t>
  </si>
  <si>
    <t>C23090100 印刷服务</t>
  </si>
  <si>
    <t>医疗设备维修</t>
  </si>
  <si>
    <t>C23120500 医疗设备维修和保养服务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</si>
  <si>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</si>
  <si>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</si>
  <si>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</si>
  <si>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</si>
  <si>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</si>
  <si>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</si>
  <si>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</si>
  <si>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</si>
  <si>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</si>
  <si>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</si>
  <si>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注：曲靖市妇幼保健院2024年无政府购买服务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</si>
  <si>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</si>
  <si>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</si>
  <si>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</si>
  <si>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</si>
  <si>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</si>
  <si>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</si>
  <si>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</si>
  <si>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</si>
  <si>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</si>
  <si>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</si>
  <si>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</si>
  <si>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</si>
  <si>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</si>
  <si>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</si>
  <si>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</si>
  <si>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注：曲靖市妇幼保健院2024年无市对下转移支付</t>
  </si>
  <si>
    <t>预算10-2表</t>
  </si>
  <si>
    <t>市对下转移支付绩效目标表</t>
  </si>
  <si>
    <t>注：曲靖市妇幼保健院2024年无市对下转移支付绩效目标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</si>
  <si>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</si>
  <si>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</si>
  <si>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</si>
  <si>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</si>
  <si>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</si>
  <si>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</si>
  <si>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</si>
  <si>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</si>
  <si>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</si>
  <si>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预算12表</t>
  </si>
  <si>
    <t>上级补助项目支出预算表</t>
  </si>
  <si>
    <t>上级补助</t>
  </si>
  <si>
    <t>注：曲靖市妇幼保健院2024年无上级补助项目支出预算</t>
  </si>
  <si>
    <t>预算13表</t>
  </si>
  <si>
    <t>部门项目中期规划预算表</t>
  </si>
  <si>
    <t>项目级次</t>
  </si>
  <si>
    <t>2024年</t>
  </si>
  <si>
    <t>2025年</t>
  </si>
  <si>
    <t>2026年</t>
  </si>
  <si>
    <t/>
  </si>
  <si>
    <t>注：曲靖市妇幼保健院2024年无部门项目中期规划预算</t>
  </si>
</sst>
</file>

<file path=xl/styles.xml><?xml version="1.0" encoding="utf-8"?>
<styleSheet xmlns="http://schemas.openxmlformats.org/spreadsheetml/2006/main">
  <numFmts count="10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\ hh:mm:ss"/>
    <numFmt numFmtId="43" formatCode="_ * #,##0.00_ ;_ * \-#,##0.00_ ;_ * &quot;-&quot;??_ ;_ @_ "/>
    <numFmt numFmtId="178" formatCode="#,##0.00;\-#,##0.00;;@"/>
    <numFmt numFmtId="179" formatCode="0.00_);[Red]\-0.00\ "/>
    <numFmt numFmtId="180" formatCode="#,##0;\-#,##0;;@"/>
    <numFmt numFmtId="181" formatCode="hh:mm:ss"/>
  </numFmts>
  <fonts count="5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9"/>
      <color indexed="8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0"/>
      <color rgb="FF000000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9">
      <alignment horizontal="center" vertical="center" wrapText="1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7" fillId="0" borderId="0">
      <alignment horizontal="center" vertical="center"/>
    </xf>
    <xf numFmtId="0" fontId="4" fillId="0" borderId="0"/>
    <xf numFmtId="0" fontId="33" fillId="0" borderId="0">
      <alignment vertical="top"/>
      <protection locked="0"/>
    </xf>
    <xf numFmtId="0" fontId="35" fillId="3" borderId="15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1" fillId="5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4" fontId="3" fillId="0" borderId="11">
      <alignment horizontal="right" vertical="center"/>
      <protection locked="0"/>
    </xf>
    <xf numFmtId="0" fontId="4" fillId="0" borderId="0"/>
    <xf numFmtId="0" fontId="4" fillId="0" borderId="0">
      <alignment horizontal="left" vertical="center"/>
      <protection locked="0"/>
    </xf>
    <xf numFmtId="177" fontId="37" fillId="0" borderId="1">
      <alignment horizontal="right" vertical="center"/>
    </xf>
    <xf numFmtId="0" fontId="3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1">
      <alignment horizontal="center" vertical="center"/>
    </xf>
    <xf numFmtId="0" fontId="3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10">
      <alignment horizontal="center" vertical="center" wrapText="1"/>
      <protection locked="0"/>
    </xf>
    <xf numFmtId="0" fontId="3" fillId="0" borderId="11">
      <alignment horizontal="left"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3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0" fillId="10" borderId="17" applyNumberFormat="0" applyFont="0" applyAlignment="0" applyProtection="0">
      <alignment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36" fillId="11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" fillId="0" borderId="0">
      <alignment vertical="top"/>
    </xf>
    <xf numFmtId="0" fontId="40" fillId="0" borderId="16" applyNumberFormat="0" applyFill="0" applyAlignment="0" applyProtection="0">
      <alignment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36" fillId="4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29" fillId="0" borderId="14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6" fillId="13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5" fillId="14" borderId="18" applyNumberFormat="0" applyAlignment="0" applyProtection="0">
      <alignment vertical="center"/>
    </xf>
    <xf numFmtId="0" fontId="4" fillId="0" borderId="9">
      <alignment horizontal="center" vertical="center"/>
    </xf>
    <xf numFmtId="0" fontId="46" fillId="14" borderId="15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7" fillId="15" borderId="19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9" fillId="0" borderId="21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5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1" fillId="2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" fillId="0" borderId="0"/>
    <xf numFmtId="0" fontId="31" fillId="24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6" fillId="25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6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1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6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6" fillId="32" borderId="0" applyNumberFormat="0" applyBorder="0" applyAlignment="0" applyProtection="0">
      <alignment vertical="center"/>
    </xf>
    <xf numFmtId="176" fontId="37" fillId="0" borderId="1">
      <alignment horizontal="right" vertical="center"/>
    </xf>
    <xf numFmtId="4" fontId="32" fillId="0" borderId="12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49" fontId="11" fillId="0" borderId="0">
      <protection locked="0"/>
    </xf>
    <xf numFmtId="0" fontId="4" fillId="0" borderId="7">
      <alignment horizontal="center" vertical="center" wrapText="1"/>
    </xf>
    <xf numFmtId="10" fontId="37" fillId="0" borderId="1">
      <alignment horizontal="right" vertical="center"/>
    </xf>
    <xf numFmtId="179" fontId="3" fillId="0" borderId="1">
      <alignment horizontal="right" vertical="center" wrapText="1"/>
      <protection locked="0"/>
    </xf>
    <xf numFmtId="0" fontId="1" fillId="0" borderId="11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38" fillId="0" borderId="6">
      <alignment horizontal="center" vertical="center"/>
    </xf>
    <xf numFmtId="0" fontId="4" fillId="0" borderId="5">
      <alignment horizontal="center" vertical="center"/>
    </xf>
    <xf numFmtId="0" fontId="4" fillId="0" borderId="9">
      <alignment horizontal="center" vertical="center"/>
    </xf>
    <xf numFmtId="178" fontId="37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49" fontId="37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33" fillId="0" borderId="0">
      <alignment vertical="top"/>
      <protection locked="0"/>
    </xf>
    <xf numFmtId="178" fontId="37" fillId="0" borderId="1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181" fontId="37" fillId="0" borderId="1">
      <alignment horizontal="right" vertical="center"/>
    </xf>
    <xf numFmtId="49" fontId="1" fillId="0" borderId="0"/>
    <xf numFmtId="180" fontId="37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38" fillId="0" borderId="7">
      <alignment horizontal="center" vertical="center"/>
    </xf>
    <xf numFmtId="0" fontId="8" fillId="0" borderId="1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32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32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7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32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2">
      <alignment horizontal="right" vertical="center"/>
      <protection locked="0"/>
    </xf>
    <xf numFmtId="4" fontId="32" fillId="0" borderId="1">
      <alignment horizontal="right" vertical="center"/>
    </xf>
    <xf numFmtId="0" fontId="33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2">
      <alignment horizontal="right" vertical="center"/>
    </xf>
    <xf numFmtId="4" fontId="32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3" fillId="0" borderId="0">
      <alignment vertical="top"/>
      <protection locked="0"/>
    </xf>
    <xf numFmtId="0" fontId="1" fillId="0" borderId="13">
      <alignment horizontal="center" vertical="center" wrapText="1"/>
    </xf>
    <xf numFmtId="0" fontId="3" fillId="0" borderId="12">
      <alignment horizontal="center" vertical="center"/>
    </xf>
    <xf numFmtId="0" fontId="1" fillId="0" borderId="0"/>
    <xf numFmtId="0" fontId="22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38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3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9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1" fillId="0" borderId="0">
      <alignment horizontal="right"/>
      <protection locked="0"/>
    </xf>
    <xf numFmtId="0" fontId="32" fillId="0" borderId="1">
      <alignment horizontal="center" vertical="center"/>
    </xf>
    <xf numFmtId="0" fontId="3" fillId="0" borderId="4">
      <alignment horizontal="left" vertical="center" wrapText="1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 wrapText="1"/>
      <protection locked="0"/>
    </xf>
    <xf numFmtId="0" fontId="32" fillId="0" borderId="1">
      <alignment horizontal="center" vertical="center"/>
      <protection locked="0"/>
    </xf>
    <xf numFmtId="0" fontId="1" fillId="0" borderId="12">
      <alignment horizontal="center" vertical="center" wrapText="1"/>
      <protection locked="0"/>
    </xf>
    <xf numFmtId="0" fontId="33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26" fillId="0" borderId="0">
      <alignment horizontal="center" vertical="center"/>
    </xf>
    <xf numFmtId="0" fontId="4" fillId="0" borderId="0">
      <alignment horizontal="left" vertical="center" wrapText="1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1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9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33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1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2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2" fillId="0" borderId="1">
      <alignment horizontal="right" vertical="center"/>
    </xf>
    <xf numFmtId="0" fontId="33" fillId="0" borderId="0">
      <alignment vertical="top"/>
      <protection locked="0"/>
    </xf>
    <xf numFmtId="49" fontId="1" fillId="0" borderId="0"/>
    <xf numFmtId="0" fontId="12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33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9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7" fillId="0" borderId="0">
      <alignment vertical="top"/>
      <protection locked="0"/>
    </xf>
    <xf numFmtId="0" fontId="20" fillId="0" borderId="1">
      <alignment horizontal="center" vertical="center" wrapText="1"/>
    </xf>
    <xf numFmtId="4" fontId="3" fillId="0" borderId="1">
      <alignment horizontal="right" vertical="center"/>
    </xf>
    <xf numFmtId="0" fontId="20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0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52" fillId="0" borderId="0">
      <alignment vertical="center"/>
    </xf>
    <xf numFmtId="0" fontId="20" fillId="0" borderId="0">
      <alignment wrapText="1"/>
    </xf>
    <xf numFmtId="0" fontId="3" fillId="0" borderId="0">
      <alignment horizontal="right" wrapText="1"/>
    </xf>
    <xf numFmtId="0" fontId="1" fillId="0" borderId="0"/>
    <xf numFmtId="0" fontId="33" fillId="0" borderId="0">
      <alignment vertical="top"/>
      <protection locked="0"/>
    </xf>
    <xf numFmtId="0" fontId="4" fillId="0" borderId="6">
      <alignment horizontal="center" vertical="center"/>
    </xf>
    <xf numFmtId="0" fontId="20" fillId="0" borderId="0">
      <alignment horizontal="center"/>
    </xf>
    <xf numFmtId="0" fontId="20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33" fillId="0" borderId="0">
      <alignment vertical="top"/>
      <protection locked="0"/>
    </xf>
    <xf numFmtId="0" fontId="1" fillId="0" borderId="1">
      <alignment horizontal="center"/>
    </xf>
    <xf numFmtId="49" fontId="11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1">
      <alignment horizontal="center" vertical="center" wrapText="1"/>
    </xf>
    <xf numFmtId="0" fontId="4" fillId="0" borderId="22">
      <alignment horizontal="center" vertical="center"/>
    </xf>
    <xf numFmtId="0" fontId="4" fillId="0" borderId="11">
      <alignment horizontal="center" vertical="center"/>
    </xf>
    <xf numFmtId="0" fontId="3" fillId="0" borderId="13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3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2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3" fillId="0" borderId="0">
      <alignment vertical="top"/>
      <protection locked="0"/>
    </xf>
    <xf numFmtId="0" fontId="4" fillId="0" borderId="7">
      <alignment horizontal="center" vertical="center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9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12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4" fillId="0" borderId="6">
      <alignment horizontal="center" vertical="center" wrapText="1"/>
    </xf>
    <xf numFmtId="0" fontId="33" fillId="0" borderId="0">
      <alignment vertical="top"/>
      <protection locked="0"/>
    </xf>
    <xf numFmtId="179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79" fontId="3" fillId="0" borderId="1">
      <alignment horizontal="right" vertical="center"/>
    </xf>
    <xf numFmtId="0" fontId="12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9" fillId="0" borderId="0">
      <alignment horizontal="center" vertical="center" wrapText="1"/>
    </xf>
    <xf numFmtId="0" fontId="4" fillId="0" borderId="9">
      <alignment horizontal="center" vertical="center" wrapText="1"/>
    </xf>
    <xf numFmtId="0" fontId="4" fillId="0" borderId="0">
      <alignment horizontal="left" vertical="center" wrapText="1"/>
    </xf>
    <xf numFmtId="0" fontId="4" fillId="0" borderId="10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</xf>
    <xf numFmtId="0" fontId="4" fillId="0" borderId="4">
      <alignment horizontal="center" vertical="center"/>
    </xf>
    <xf numFmtId="0" fontId="4" fillId="0" borderId="6">
      <alignment horizontal="center" vertical="center" wrapText="1"/>
    </xf>
    <xf numFmtId="0" fontId="4" fillId="0" borderId="11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3">
      <alignment horizontal="left" vertical="center"/>
    </xf>
    <xf numFmtId="0" fontId="9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</xf>
    <xf numFmtId="0" fontId="4" fillId="0" borderId="0">
      <alignment wrapText="1"/>
    </xf>
    <xf numFmtId="0" fontId="4" fillId="0" borderId="6">
      <alignment horizontal="center" vertical="center" wrapText="1"/>
      <protection locked="0"/>
    </xf>
    <xf numFmtId="0" fontId="3" fillId="0" borderId="1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3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3" fillId="0" borderId="11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3">
      <alignment horizontal="center" vertical="center" wrapText="1"/>
    </xf>
    <xf numFmtId="0" fontId="1" fillId="0" borderId="0">
      <alignment vertical="center"/>
    </xf>
    <xf numFmtId="0" fontId="3" fillId="0" borderId="11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3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2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8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3" fillId="0" borderId="0">
      <alignment vertical="top"/>
      <protection locked="0"/>
    </xf>
    <xf numFmtId="0" fontId="10" fillId="0" borderId="0"/>
  </cellStyleXfs>
  <cellXfs count="291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4" applyFont="1" applyBorder="1">
      <alignment horizontal="center" vertical="center"/>
    </xf>
    <xf numFmtId="0" fontId="1" fillId="0" borderId="1" xfId="665" applyFont="1" applyBorder="1">
      <alignment horizontal="center" vertical="center"/>
      <protection locked="0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78" fontId="5" fillId="0" borderId="1" xfId="0" applyNumberFormat="1" applyFont="1" applyBorder="1" applyAlignment="1">
      <alignment horizontal="right" vertical="center"/>
    </xf>
    <xf numFmtId="0" fontId="3" fillId="0" borderId="1" xfId="567" applyFont="1" applyBorder="1">
      <alignment horizontal="center" vertical="center" wrapText="1"/>
      <protection locked="0"/>
    </xf>
    <xf numFmtId="0" fontId="3" fillId="0" borderId="1" xfId="651" applyFont="1" applyBorder="1">
      <alignment horizontal="left" vertical="center" wrapText="1"/>
      <protection locked="0"/>
    </xf>
    <xf numFmtId="0" fontId="3" fillId="0" borderId="1" xfId="659" applyFont="1" applyBorder="1">
      <alignment horizontal="left" vertical="center" wrapText="1"/>
      <protection locked="0"/>
    </xf>
    <xf numFmtId="49" fontId="1" fillId="0" borderId="0" xfId="652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9" applyFont="1" applyBorder="1">
      <alignment horizontal="left" vertical="center"/>
    </xf>
    <xf numFmtId="0" fontId="4" fillId="0" borderId="0" xfId="661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3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388" applyFont="1" applyBorder="1">
      <alignment horizontal="center" vertical="center" wrapText="1"/>
      <protection locked="0"/>
    </xf>
    <xf numFmtId="0" fontId="4" fillId="0" borderId="3" xfId="655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1" applyFont="1" applyBorder="1">
      <alignment horizontal="center" vertical="center" wrapText="1"/>
      <protection locked="0"/>
    </xf>
    <xf numFmtId="0" fontId="4" fillId="0" borderId="4" xfId="657" applyFont="1" applyBorder="1">
      <alignment horizontal="center" vertical="center" wrapText="1"/>
    </xf>
    <xf numFmtId="0" fontId="4" fillId="0" borderId="4" xfId="658" applyFont="1" applyBorder="1">
      <alignment horizontal="center" vertical="center"/>
    </xf>
    <xf numFmtId="0" fontId="3" fillId="0" borderId="1" xfId="644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7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83" applyFont="1" applyBorder="1">
      <alignment horizontal="right" vertical="center"/>
      <protection locked="0"/>
    </xf>
    <xf numFmtId="0" fontId="4" fillId="0" borderId="5" xfId="654" applyFont="1" applyBorder="1">
      <alignment horizontal="center" vertical="center"/>
    </xf>
    <xf numFmtId="0" fontId="4" fillId="0" borderId="6" xfId="662" applyFont="1" applyBorder="1">
      <alignment horizontal="center" vertical="center"/>
    </xf>
    <xf numFmtId="0" fontId="4" fillId="0" borderId="7" xfId="664" applyFont="1" applyBorder="1">
      <alignment horizontal="center" vertical="center"/>
    </xf>
    <xf numFmtId="0" fontId="0" fillId="0" borderId="0" xfId="0" applyFont="1" applyBorder="1" applyAlignment="1">
      <alignment wrapText="1"/>
    </xf>
    <xf numFmtId="0" fontId="3" fillId="0" borderId="0" xfId="96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2" fillId="0" borderId="0" xfId="304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649" applyFont="1" applyBorder="1" applyAlignment="1">
      <alignment horizontal="left" vertical="center" wrapText="1"/>
    </xf>
    <xf numFmtId="0" fontId="4" fillId="0" borderId="2" xfId="653" applyFont="1" applyBorder="1" applyAlignment="1">
      <alignment horizontal="center" vertical="center" wrapText="1"/>
    </xf>
    <xf numFmtId="0" fontId="4" fillId="0" borderId="5" xfId="516" applyFont="1" applyBorder="1">
      <alignment horizontal="center" vertical="center" wrapText="1"/>
    </xf>
    <xf numFmtId="0" fontId="4" fillId="0" borderId="6" xfId="524" applyFont="1" applyBorder="1">
      <alignment horizontal="center" vertical="center" wrapText="1"/>
    </xf>
    <xf numFmtId="0" fontId="4" fillId="0" borderId="7" xfId="128" applyFont="1" applyBorder="1">
      <alignment horizontal="center" vertical="center" wrapText="1"/>
    </xf>
    <xf numFmtId="0" fontId="4" fillId="0" borderId="4" xfId="657" applyFont="1" applyBorder="1" applyAlignment="1">
      <alignment horizontal="center" vertical="center" wrapText="1"/>
    </xf>
    <xf numFmtId="0" fontId="4" fillId="0" borderId="1" xfId="635" applyFont="1" applyBorder="1">
      <alignment horizontal="center" vertical="center" wrapText="1"/>
    </xf>
    <xf numFmtId="0" fontId="4" fillId="0" borderId="1" xfId="635" applyFont="1" applyBorder="1" applyAlignment="1">
      <alignment horizontal="center" vertical="center" wrapText="1"/>
    </xf>
    <xf numFmtId="0" fontId="7" fillId="0" borderId="8" xfId="380" applyFont="1" applyFill="1" applyBorder="1" applyAlignment="1">
      <alignment vertical="center" wrapText="1"/>
    </xf>
    <xf numFmtId="49" fontId="5" fillId="0" borderId="1" xfId="146" applyNumberFormat="1" applyFont="1" applyBorder="1" applyAlignment="1">
      <alignment horizontal="left" vertical="center" wrapText="1"/>
    </xf>
    <xf numFmtId="3" fontId="3" fillId="0" borderId="8" xfId="368" applyNumberFormat="1" applyFont="1" applyFill="1" applyBorder="1" applyAlignment="1" applyProtection="1">
      <alignment horizontal="center" vertical="center"/>
    </xf>
    <xf numFmtId="0" fontId="3" fillId="0" borderId="1" xfId="637" applyFont="1" applyBorder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2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1" applyFont="1" applyBorder="1">
      <alignment horizontal="right" vertical="center"/>
    </xf>
    <xf numFmtId="0" fontId="8" fillId="0" borderId="0" xfId="151" applyFont="1" applyBorder="1">
      <alignment vertical="top"/>
    </xf>
    <xf numFmtId="0" fontId="9" fillId="0" borderId="0" xfId="535" applyFont="1" applyBorder="1">
      <alignment horizontal="center" vertical="center" wrapText="1"/>
    </xf>
    <xf numFmtId="0" fontId="9" fillId="0" borderId="0" xfId="547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50" applyFont="1" applyBorder="1">
      <alignment wrapText="1"/>
    </xf>
    <xf numFmtId="0" fontId="4" fillId="0" borderId="0" xfId="152" applyFont="1" applyBorder="1">
      <alignment horizontal="right" wrapText="1"/>
    </xf>
    <xf numFmtId="0" fontId="4" fillId="0" borderId="0" xfId="614" applyFont="1" applyBorder="1"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54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3" applyFont="1" applyBorder="1">
      <alignment vertical="center" wrapText="1"/>
    </xf>
    <xf numFmtId="49" fontId="10" fillId="0" borderId="0" xfId="368" applyNumberFormat="1" applyFont="1" applyFill="1" applyBorder="1" applyAlignment="1" applyProtection="1">
      <alignment vertical="center"/>
    </xf>
    <xf numFmtId="0" fontId="3" fillId="0" borderId="0" xfId="630" applyFont="1" applyBorder="1">
      <alignment horizontal="right" vertical="center"/>
      <protection locked="0"/>
    </xf>
    <xf numFmtId="0" fontId="4" fillId="0" borderId="0" xfId="619" applyFont="1" applyBorder="1">
      <alignment horizontal="right" vertical="center"/>
      <protection locked="0"/>
    </xf>
    <xf numFmtId="0" fontId="1" fillId="0" borderId="1" xfId="618" applyFont="1" applyBorder="1">
      <alignment horizontal="center"/>
    </xf>
    <xf numFmtId="0" fontId="1" fillId="0" borderId="0" xfId="568" applyFont="1" applyBorder="1">
      <alignment wrapText="1"/>
    </xf>
    <xf numFmtId="0" fontId="1" fillId="0" borderId="0" xfId="453" applyFont="1" applyBorder="1">
      <protection locked="0"/>
    </xf>
    <xf numFmtId="0" fontId="2" fillId="0" borderId="0" xfId="433" applyFont="1" applyBorder="1">
      <alignment horizontal="center" vertical="center" wrapText="1"/>
    </xf>
    <xf numFmtId="0" fontId="2" fillId="0" borderId="0" xfId="628" applyFont="1" applyBorder="1">
      <alignment horizontal="center" vertical="center"/>
      <protection locked="0"/>
    </xf>
    <xf numFmtId="0" fontId="3" fillId="0" borderId="0" xfId="570" applyFont="1" applyBorder="1">
      <alignment horizontal="left" vertical="center" wrapText="1"/>
    </xf>
    <xf numFmtId="0" fontId="4" fillId="0" borderId="9" xfId="439" applyFont="1" applyBorder="1">
      <alignment horizontal="center" vertical="center" wrapText="1"/>
    </xf>
    <xf numFmtId="0" fontId="4" fillId="0" borderId="9" xfId="449" applyFont="1" applyBorder="1">
      <alignment horizontal="center" vertical="center" wrapText="1"/>
      <protection locked="0"/>
    </xf>
    <xf numFmtId="0" fontId="4" fillId="0" borderId="10" xfId="442" applyFont="1" applyBorder="1">
      <alignment horizontal="center" vertical="center" wrapText="1"/>
    </xf>
    <xf numFmtId="0" fontId="4" fillId="0" borderId="10" xfId="32" applyFont="1" applyBorder="1">
      <alignment horizontal="center" vertical="center" wrapText="1"/>
      <protection locked="0"/>
    </xf>
    <xf numFmtId="0" fontId="4" fillId="0" borderId="11" xfId="445" applyFont="1" applyBorder="1">
      <alignment horizontal="center" vertical="center" wrapText="1"/>
    </xf>
    <xf numFmtId="0" fontId="4" fillId="0" borderId="11" xfId="452" applyFont="1" applyBorder="1">
      <alignment horizontal="center" vertical="center" wrapText="1"/>
      <protection locked="0"/>
    </xf>
    <xf numFmtId="0" fontId="3" fillId="0" borderId="11" xfId="144" applyFont="1" applyBorder="1">
      <alignment horizontal="left" vertical="center" wrapText="1"/>
    </xf>
    <xf numFmtId="0" fontId="3" fillId="0" borderId="11" xfId="456" applyFont="1" applyBorder="1">
      <alignment horizontal="right" vertical="center"/>
      <protection locked="0"/>
    </xf>
    <xf numFmtId="0" fontId="3" fillId="0" borderId="12" xfId="574" applyFont="1" applyBorder="1">
      <alignment horizontal="center" vertical="center"/>
    </xf>
    <xf numFmtId="0" fontId="3" fillId="0" borderId="13" xfId="448" applyFont="1" applyBorder="1">
      <alignment horizontal="left" vertical="center"/>
    </xf>
    <xf numFmtId="0" fontId="3" fillId="0" borderId="11" xfId="33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2" fillId="0" borderId="0" xfId="576" applyFont="1" applyBorder="1">
      <alignment horizontal="center" vertical="center" wrapText="1"/>
      <protection locked="0"/>
    </xf>
    <xf numFmtId="0" fontId="3" fillId="0" borderId="0" xfId="586" applyFont="1" applyBorder="1">
      <alignment horizontal="right"/>
      <protection locked="0"/>
    </xf>
    <xf numFmtId="0" fontId="4" fillId="0" borderId="6" xfId="578" applyFont="1" applyBorder="1">
      <alignment horizontal="center" vertical="center" wrapText="1"/>
      <protection locked="0"/>
    </xf>
    <xf numFmtId="0" fontId="4" fillId="0" borderId="6" xfId="588" applyFont="1" applyBorder="1">
      <alignment horizontal="center" vertical="center"/>
      <protection locked="0"/>
    </xf>
    <xf numFmtId="0" fontId="4" fillId="0" borderId="13" xfId="580" applyFont="1" applyBorder="1">
      <alignment horizontal="center" vertical="center" wrapText="1"/>
    </xf>
    <xf numFmtId="0" fontId="4" fillId="0" borderId="13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5" applyFont="1" applyBorder="1">
      <alignment horizontal="right" vertical="center" wrapText="1"/>
    </xf>
    <xf numFmtId="0" fontId="3" fillId="0" borderId="0" xfId="589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3" xfId="592" applyFont="1" applyBorder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2" fillId="0" borderId="0" xfId="304" applyFont="1" applyBorder="1" applyAlignment="1">
      <alignment horizontal="center" vertical="center"/>
    </xf>
    <xf numFmtId="0" fontId="4" fillId="0" borderId="0" xfId="661" applyFont="1" applyBorder="1" applyAlignment="1">
      <alignment horizontal="center"/>
    </xf>
    <xf numFmtId="0" fontId="4" fillId="0" borderId="9" xfId="439" applyFont="1" applyBorder="1" applyAlignment="1">
      <alignment horizontal="center" vertical="center" wrapText="1"/>
    </xf>
    <xf numFmtId="0" fontId="4" fillId="0" borderId="10" xfId="442" applyFont="1" applyBorder="1" applyAlignment="1">
      <alignment horizontal="center" vertical="center" wrapText="1"/>
    </xf>
    <xf numFmtId="0" fontId="4" fillId="0" borderId="11" xfId="445" applyFont="1" applyBorder="1" applyAlignment="1">
      <alignment horizontal="center" vertical="center" wrapText="1"/>
    </xf>
    <xf numFmtId="0" fontId="4" fillId="0" borderId="11" xfId="543" applyFont="1" applyBorder="1">
      <alignment horizontal="center" vertical="center"/>
    </xf>
    <xf numFmtId="0" fontId="4" fillId="0" borderId="11" xfId="543" applyFont="1" applyBorder="1" applyAlignment="1">
      <alignment horizontal="center" vertical="center"/>
    </xf>
    <xf numFmtId="0" fontId="4" fillId="0" borderId="11" xfId="45" applyFont="1" applyBorder="1">
      <alignment horizontal="center" vertical="center"/>
      <protection locked="0"/>
    </xf>
    <xf numFmtId="0" fontId="3" fillId="0" borderId="11" xfId="582" applyFont="1" applyBorder="1" applyAlignment="1">
      <alignment horizontal="center" vertical="center"/>
    </xf>
    <xf numFmtId="49" fontId="5" fillId="0" borderId="1" xfId="14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11" fillId="0" borderId="0" xfId="264" applyFont="1" applyBorder="1">
      <alignment horizontal="right"/>
      <protection locked="0"/>
    </xf>
    <xf numFmtId="49" fontId="11" fillId="0" borderId="0" xfId="404" applyNumberFormat="1" applyFont="1" applyBorder="1">
      <protection locked="0"/>
    </xf>
    <xf numFmtId="0" fontId="1" fillId="0" borderId="0" xfId="527" applyFont="1" applyBorder="1">
      <alignment horizontal="right"/>
    </xf>
    <xf numFmtId="0" fontId="3" fillId="0" borderId="0" xfId="564" applyFont="1" applyBorder="1">
      <alignment horizontal="right"/>
    </xf>
    <xf numFmtId="0" fontId="12" fillId="0" borderId="0" xfId="269" applyFont="1" applyBorder="1">
      <alignment horizontal="center" vertical="center" wrapText="1"/>
      <protection locked="0"/>
    </xf>
    <xf numFmtId="0" fontId="12" fillId="0" borderId="0" xfId="520" applyFont="1" applyBorder="1">
      <alignment horizontal="center" vertical="center"/>
      <protection locked="0"/>
    </xf>
    <xf numFmtId="0" fontId="12" fillId="0" borderId="0" xfId="530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8" applyNumberFormat="1" applyFont="1" applyBorder="1">
      <alignment horizontal="center" vertical="center" wrapText="1"/>
      <protection locked="0"/>
    </xf>
    <xf numFmtId="0" fontId="4" fillId="0" borderId="3" xfId="5" applyFont="1" applyBorder="1">
      <alignment horizontal="center" vertical="center"/>
      <protection locked="0"/>
    </xf>
    <xf numFmtId="49" fontId="4" fillId="0" borderId="3" xfId="412" applyNumberFormat="1" applyFont="1" applyBorder="1">
      <alignment horizontal="center" vertical="center" wrapText="1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0" fontId="3" fillId="0" borderId="1" xfId="397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3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408" applyNumberFormat="1" applyFont="1" applyBorder="1">
      <alignment horizontal="center" vertical="center" wrapText="1"/>
      <protection locked="0"/>
    </xf>
    <xf numFmtId="49" fontId="4" fillId="0" borderId="1" xfId="412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3" applyFont="1" applyBorder="1">
      <alignment horizontal="center" vertical="center"/>
      <protection locked="0"/>
    </xf>
    <xf numFmtId="0" fontId="6" fillId="0" borderId="0" xfId="584" applyFont="1" applyBorder="1">
      <alignment horizontal="center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6" applyFont="1" applyBorder="1">
      <alignment vertical="center" wrapText="1"/>
    </xf>
    <xf numFmtId="0" fontId="3" fillId="0" borderId="1" xfId="626" applyFont="1" applyBorder="1">
      <alignment horizontal="center" vertical="center" wrapText="1"/>
    </xf>
    <xf numFmtId="0" fontId="3" fillId="0" borderId="1" xfId="629" applyFont="1" applyBorder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5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7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8" applyFont="1" applyBorder="1">
      <alignment horizontal="center" vertical="center" wrapText="1"/>
      <protection locked="0"/>
    </xf>
    <xf numFmtId="0" fontId="4" fillId="0" borderId="1" xfId="5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6" applyNumberFormat="1" applyFont="1" applyBorder="1" applyAlignment="1">
      <alignment horizontal="left" vertical="center" wrapText="1" indent="1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41" applyFont="1" applyBorder="1">
      <alignment horizontal="left" vertical="center"/>
      <protection locked="0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5" applyFont="1" applyBorder="1">
      <alignment horizontal="center" vertical="center" wrapText="1"/>
      <protection locked="0"/>
    </xf>
    <xf numFmtId="0" fontId="4" fillId="0" borderId="1" xfId="391" applyFont="1" applyBorder="1">
      <alignment horizontal="center" vertical="center" wrapText="1"/>
      <protection locked="0"/>
    </xf>
    <xf numFmtId="0" fontId="4" fillId="0" borderId="1" xfId="578" applyFont="1" applyBorder="1">
      <alignment horizontal="center" vertical="center" wrapText="1"/>
      <protection locked="0"/>
    </xf>
    <xf numFmtId="0" fontId="1" fillId="0" borderId="1" xfId="399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8" applyFont="1" applyBorder="1">
      <alignment horizontal="right" wrapText="1"/>
    </xf>
    <xf numFmtId="0" fontId="19" fillId="0" borderId="0" xfId="364" applyFont="1" applyBorder="1">
      <alignment horizontal="center" vertical="center" wrapText="1"/>
    </xf>
    <xf numFmtId="0" fontId="20" fillId="0" borderId="1" xfId="369" applyFont="1" applyBorder="1">
      <alignment horizontal="center" vertical="center" wrapText="1"/>
    </xf>
    <xf numFmtId="0" fontId="20" fillId="0" borderId="1" xfId="377" applyFont="1" applyBorder="1">
      <alignment horizontal="center" vertical="center" wrapText="1"/>
    </xf>
    <xf numFmtId="0" fontId="0" fillId="0" borderId="0" xfId="0" applyFont="1" applyFill="1" applyBorder="1" applyAlignment="1"/>
    <xf numFmtId="178" fontId="21" fillId="0" borderId="0" xfId="0" applyNumberFormat="1" applyFont="1" applyBorder="1" applyAlignment="1">
      <alignment horizontal="right" vertical="center"/>
    </xf>
    <xf numFmtId="0" fontId="22" fillId="0" borderId="0" xfId="21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362" applyNumberFormat="1" applyFont="1" applyBorder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left" indent="1"/>
    </xf>
    <xf numFmtId="0" fontId="23" fillId="0" borderId="1" xfId="223" applyFont="1" applyFill="1" applyBorder="1" applyAlignment="1">
      <alignment horizontal="center" vertical="center"/>
    </xf>
    <xf numFmtId="0" fontId="23" fillId="0" borderId="1" xfId="140" applyFont="1" applyFill="1" applyBorder="1" applyAlignment="1">
      <alignment horizontal="center" vertical="center"/>
    </xf>
    <xf numFmtId="0" fontId="23" fillId="0" borderId="1" xfId="158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25" fillId="0" borderId="1" xfId="0" applyNumberFormat="1" applyFont="1" applyBorder="1" applyAlignment="1">
      <alignment horizontal="right" vertical="center"/>
    </xf>
    <xf numFmtId="178" fontId="25" fillId="0" borderId="1" xfId="0" applyNumberFormat="1" applyFont="1" applyBorder="1" applyAlignment="1">
      <alignment horizontal="right" vertical="center" indent="1"/>
    </xf>
    <xf numFmtId="178" fontId="25" fillId="0" borderId="1" xfId="0" applyNumberFormat="1" applyFont="1" applyFill="1" applyBorder="1" applyAlignment="1">
      <alignment horizontal="right" vertical="center" indent="1"/>
    </xf>
    <xf numFmtId="178" fontId="25" fillId="0" borderId="1" xfId="0" applyNumberFormat="1" applyFont="1" applyFill="1" applyBorder="1" applyAlignment="1">
      <alignment horizontal="right" vertical="center"/>
    </xf>
    <xf numFmtId="178" fontId="25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588" applyFont="1" applyBorder="1">
      <alignment horizontal="center" vertical="center"/>
      <protection locked="0"/>
    </xf>
    <xf numFmtId="0" fontId="23" fillId="0" borderId="1" xfId="393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3" fillId="0" borderId="1" xfId="622" applyFont="1" applyBorder="1">
      <alignment horizontal="center" vertical="center"/>
      <protection locked="0"/>
    </xf>
    <xf numFmtId="0" fontId="24" fillId="0" borderId="1" xfId="178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0" xfId="54" applyFont="1" applyBorder="1">
      <alignment vertical="top"/>
    </xf>
    <xf numFmtId="49" fontId="4" fillId="0" borderId="1" xfId="12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7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6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6" applyNumberFormat="1" applyFont="1" applyBorder="1">
      <alignment horizontal="left" vertical="center" wrapText="1"/>
    </xf>
    <xf numFmtId="0" fontId="26" fillId="0" borderId="0" xfId="275" applyFont="1" applyBorder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8" fillId="0" borderId="1" xfId="146" applyNumberFormat="1" applyFont="1" applyBorder="1" applyAlignment="1">
      <alignment horizontal="center" vertical="center" wrapText="1"/>
    </xf>
    <xf numFmtId="0" fontId="4" fillId="0" borderId="1" xfId="278" applyFont="1" applyBorder="1">
      <alignment horizontal="center" vertical="center"/>
      <protection locked="0"/>
    </xf>
    <xf numFmtId="0" fontId="4" fillId="0" borderId="1" xfId="657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7" applyFont="1" applyBorder="1">
      <alignment horizontal="left" vertical="center" wrapText="1"/>
    </xf>
    <xf numFmtId="0" fontId="4" fillId="0" borderId="1" xfId="653" applyFont="1" applyBorder="1">
      <alignment horizontal="center" vertical="center" wrapText="1"/>
    </xf>
    <xf numFmtId="0" fontId="4" fillId="0" borderId="1" xfId="439" applyFont="1" applyBorder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1" fillId="0" borderId="1" xfId="290" applyFont="1" applyBorder="1">
      <alignment horizontal="center" vertical="center"/>
    </xf>
    <xf numFmtId="0" fontId="4" fillId="0" borderId="1" xfId="543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293" applyNumberFormat="1" applyFont="1" applyBorder="1">
      <alignment horizontal="center" vertical="center"/>
      <protection locked="0"/>
    </xf>
    <xf numFmtId="3" fontId="4" fillId="0" borderId="1" xfId="284" applyNumberFormat="1" applyFont="1" applyBorder="1">
      <alignment horizontal="center" vertical="center"/>
    </xf>
    <xf numFmtId="0" fontId="1" fillId="0" borderId="1" xfId="271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9" applyFont="1" applyBorder="1">
      <alignment horizontal="center" vertical="center" wrapText="1"/>
      <protection locked="0"/>
    </xf>
    <xf numFmtId="0" fontId="4" fillId="0" borderId="1" xfId="524" applyFont="1" applyBorder="1">
      <alignment horizontal="center" vertical="center" wrapText="1"/>
    </xf>
    <xf numFmtId="0" fontId="4" fillId="0" borderId="1" xfId="452" applyFont="1" applyBorder="1">
      <alignment horizontal="center" vertical="center" wrapText="1"/>
      <protection locked="0"/>
    </xf>
    <xf numFmtId="3" fontId="4" fillId="0" borderId="1" xfId="307" applyNumberFormat="1" applyFont="1" applyBorder="1">
      <alignment horizontal="center" vertical="top"/>
      <protection locked="0"/>
    </xf>
    <xf numFmtId="0" fontId="1" fillId="0" borderId="1" xfId="311" applyFont="1" applyBorder="1">
      <alignment horizontal="center" vertical="top"/>
    </xf>
    <xf numFmtId="0" fontId="4" fillId="0" borderId="1" xfId="128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13" applyFont="1" applyBorder="1">
      <alignment horizontal="center" vertical="center" wrapText="1"/>
      <protection locked="0"/>
    </xf>
    <xf numFmtId="0" fontId="1" fillId="0" borderId="1" xfId="119" applyFont="1" applyBorder="1">
      <alignment horizontal="center" vertical="center" wrapText="1"/>
      <protection locked="0"/>
    </xf>
    <xf numFmtId="0" fontId="1" fillId="0" borderId="1" xfId="185" applyFont="1" applyBorder="1">
      <alignment horizontal="center" vertical="center" wrapText="1"/>
      <protection locked="0"/>
    </xf>
    <xf numFmtId="0" fontId="1" fillId="0" borderId="1" xfId="161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3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7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6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1" fillId="0" borderId="0" xfId="663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43" fontId="0" fillId="0" borderId="0" xfId="0" applyNumberFormat="1" applyFont="1" applyBorder="1"/>
    <xf numFmtId="43" fontId="3" fillId="0" borderId="0" xfId="564" applyNumberFormat="1" applyFont="1" applyBorder="1">
      <alignment horizontal="right"/>
    </xf>
    <xf numFmtId="0" fontId="2" fillId="0" borderId="0" xfId="176" applyFont="1" applyBorder="1">
      <alignment horizontal="center" vertical="top"/>
    </xf>
    <xf numFmtId="43" fontId="2" fillId="0" borderId="0" xfId="176" applyNumberFormat="1" applyFont="1" applyBorder="1">
      <alignment horizontal="center" vertical="top"/>
    </xf>
    <xf numFmtId="0" fontId="3" fillId="0" borderId="0" xfId="632" applyFont="1" applyBorder="1">
      <alignment horizontal="left" vertical="center"/>
    </xf>
    <xf numFmtId="0" fontId="27" fillId="0" borderId="0" xfId="8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4" fillId="0" borderId="1" xfId="664" applyFont="1" applyBorder="1">
      <alignment horizontal="center" vertical="center"/>
    </xf>
    <xf numFmtId="43" fontId="4" fillId="0" borderId="1" xfId="664" applyNumberFormat="1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43" fontId="4" fillId="0" borderId="1" xfId="656" applyNumberFormat="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43" fontId="4" fillId="0" borderId="1" xfId="658" applyNumberFormat="1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right" vertical="center"/>
    </xf>
    <xf numFmtId="43" fontId="3" fillId="0" borderId="0" xfId="564" applyNumberFormat="1" applyFont="1" applyBorder="1" quotePrefix="1">
      <alignment horizontal="right"/>
    </xf>
    <xf numFmtId="0" fontId="3" fillId="0" borderId="0" xfId="589" applyFont="1" applyBorder="1" quotePrefix="1">
      <alignment horizontal="right" wrapText="1"/>
      <protection locked="0"/>
    </xf>
    <xf numFmtId="0" fontId="3" fillId="0" borderId="0" xfId="96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8" applyFont="1" applyBorder="1" quotePrefix="1">
      <alignment horizontal="right" wrapText="1"/>
    </xf>
    <xf numFmtId="0" fontId="3" fillId="0" borderId="0" xfId="586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9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8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部门支出预算表01-03 __b-9-0" xfId="4"/>
    <cellStyle name="国有资本经营预算支出表07 __b-5-0" xfId="5"/>
    <cellStyle name="上级补助项目支出预算表12 __b-27-0" xfId="6"/>
    <cellStyle name="货币" xfId="7" builtinId="4"/>
    <cellStyle name="财政拨款收支预算总表02-1 __b-13-0" xfId="8"/>
    <cellStyle name="市对下转移支付预算表10-1 __b-26-0" xfId="9"/>
    <cellStyle name="市对下转移支付预算表10-1 __b-31-0" xfId="10"/>
    <cellStyle name="输入" xfId="11" builtinId="20"/>
    <cellStyle name="一般公共预算支出预算表（按经济科目分类）02-3 __b-5-0" xfId="12"/>
    <cellStyle name="部门收入预算表01-2 __b-4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部门支出预算表01-03 __b-21-0" xfId="18"/>
    <cellStyle name="部门支出预算表01-03 __b-16-0" xfId="19"/>
    <cellStyle name="基本支出预算表（人员类.运转类公用经费项目）04 __b-13-0" xfId="20"/>
    <cellStyle name="DateTimeStyle" xfId="21"/>
    <cellStyle name="差" xfId="22" builtinId="27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百分比" xfId="29" builtinId="5"/>
    <cellStyle name="项目支出预算表（其他运转类.特定目标类项目）05-1 __b-35-0" xfId="30"/>
    <cellStyle name="项目支出预算表（其他运转类.特定目标类项目）05-1 __b-40-0" xfId="31"/>
    <cellStyle name="政府购买服务预算表09 __b-22-0" xfId="32"/>
    <cellStyle name="政府购买服务预算表09 __b-17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注释" xfId="40" builtinId="10"/>
    <cellStyle name="基本支出预算表（人员类.运转类公用经费项目）04 __b-17-0" xfId="41"/>
    <cellStyle name="基本支出预算表（人员类.运转类公用经费项目）04 __b-22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20-0" xfId="56"/>
    <cellStyle name="上级补助项目支出预算表12 __b-15-0" xfId="57"/>
    <cellStyle name="部门支出预算表01-03 __b-2-0" xfId="58"/>
    <cellStyle name="__b-35-0" xfId="59"/>
    <cellStyle name="__b-40-0" xfId="60"/>
    <cellStyle name="60% - 强调文字颜色 1" xfId="61" builtinId="32"/>
    <cellStyle name="基本支出预算表（人员类.运转类公用经费项目）04 __b-4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计算" xfId="72" builtinId="22"/>
    <cellStyle name="基本支出预算表（人员类.运转类公用经费项目）04 __b-11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新增资产配置表11 __b-9-0" xfId="93"/>
    <cellStyle name="政府性基金预算支出预算表06 __b-10-0" xfId="94"/>
    <cellStyle name="40% - 强调文字颜色 2" xfId="95" builtinId="35"/>
    <cellStyle name="新增资产配置表11 __b-18-0" xfId="96"/>
    <cellStyle name="国有资本经营预算支出表07 __b-19-0" xfId="97"/>
    <cellStyle name="国有资本经营预算支出表07 __b-24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部门收入预算表01-2 __b-12-0" xfId="119"/>
    <cellStyle name="__b-5-0" xfId="120"/>
    <cellStyle name="一般公共预算支出预算表（按经济科目分类）02-3 __b-17-0" xfId="121"/>
    <cellStyle name="一般公共预算支出预算表（按经济科目分类）02-3 __b-22-0" xfId="122"/>
    <cellStyle name="部门收入预算表01-2 __b-13-0" xfId="123"/>
    <cellStyle name="__b-6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部门收入预算表01-2 __b-14-0" xfId="131"/>
    <cellStyle name="__b-7-0" xfId="132"/>
    <cellStyle name="一般公共预算支出预算表（按经济科目分类）02-3 __b-19-0" xfId="133"/>
    <cellStyle name="一般公共预算支出预算表（按经济科目分类）02-3 __b-24-0" xfId="134"/>
    <cellStyle name="部门收入预算表01-2 __b-10-0" xfId="135"/>
    <cellStyle name="__b-3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部门收入预算表01-2 __b-11-0" xfId="156"/>
    <cellStyle name="__b-4-0" xfId="157"/>
    <cellStyle name="一般公共预算支出预算表（按经济科目分类）02-3 __b-16-0" xfId="158"/>
    <cellStyle name="一般公共预算支出预算表（按经济科目分类）02-3 __b-21-0" xfId="159"/>
    <cellStyle name="部门收入预算表01-2 __b-15-0" xfId="160"/>
    <cellStyle name="部门收入预算表01-2 __b-20-0" xfId="161"/>
    <cellStyle name="__b-8-0" xfId="162"/>
    <cellStyle name="一般公共预算支出预算表（按经济科目分类）02-3 __b-25-0" xfId="163"/>
    <cellStyle name="一般公共预算支出预算表（按经济科目分类）02-3 __b-30-0" xfId="164"/>
    <cellStyle name="__b-10-0" xfId="165"/>
    <cellStyle name="部门收入预算表01-2 __b-16-0" xfId="166"/>
    <cellStyle name="部门收入预算表01-2 __b-21-0" xfId="167"/>
    <cellStyle name="__b-9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一般公共预算支出预算表（按经济科目分类）02-3 __b-28-0" xfId="177"/>
    <cellStyle name="一般公共预算支出预算表（按经济科目分类）02-3 __b-33-0" xfId="178"/>
    <cellStyle name="部门收入预算表01-2 __b-18-0" xfId="179"/>
    <cellStyle name="部门收入预算表01-2 __b-23-0" xfId="180"/>
    <cellStyle name="部门政府采购预算表08 __b-1-0" xfId="181"/>
    <cellStyle name="__b-13-0" xfId="182"/>
    <cellStyle name="一般公共预算支出预算表（按经济科目分类）02-3 __b-29-0" xfId="183"/>
    <cellStyle name="一般公共预算支出预算表（按经济科目分类）02-3 __b-34-0" xfId="184"/>
    <cellStyle name="部门收入预算表01-2 __b-19-0" xfId="185"/>
    <cellStyle name="部门收入预算表01-2 __b-24-0" xfId="186"/>
    <cellStyle name="部门政府采购预算表08 __b-2-0" xfId="187"/>
    <cellStyle name="__b-14-0" xfId="188"/>
    <cellStyle name="一般公共预算支出预算表（按经济科目分类）02-3 __b-35-0" xfId="189"/>
    <cellStyle name="部门收入预算表01-2 __b-2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部门支出预算表01-03 __b-5-0" xfId="261"/>
    <cellStyle name="上级补助项目支出预算表12 __b-23-0" xfId="262"/>
    <cellStyle name="上级补助项目支出预算表12 __b-18-0" xfId="263"/>
    <cellStyle name="国有资本经营预算支出表07 __b-1-0" xfId="264"/>
    <cellStyle name="财政拨款收支预算总表02-1 __b-10-0" xfId="265"/>
    <cellStyle name="部门支出预算表01-03 __b-6-0" xfId="266"/>
    <cellStyle name="上级补助项目支出预算表12 __b-24-0" xfId="267"/>
    <cellStyle name="上级补助项目支出预算表12 __b-19-0" xfId="268"/>
    <cellStyle name="国有资本经营预算支出表07 __b-2-0" xfId="269"/>
    <cellStyle name="财政拨款收支预算总表02-1 __b-11-0" xfId="270"/>
    <cellStyle name="部门支出预算表01-03 __b-7-0" xfId="271"/>
    <cellStyle name="上级补助项目支出预算表12 __b-30-0" xfId="272"/>
    <cellStyle name="上级补助项目支出预算表12 __b-25-0" xfId="273"/>
    <cellStyle name="国有资本经营预算支出表07 __b-3-0" xfId="274"/>
    <cellStyle name="财政拨款收支预算总表02-1 __b-12-0" xfId="275"/>
    <cellStyle name="部门支出预算表01-03 __b-8-0" xfId="276"/>
    <cellStyle name="上级补助项目支出预算表12 __b-26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常规 3 3" xfId="380"/>
    <cellStyle name="一般公共预算“三公”经费支出预算表03 __b-16-0" xfId="381"/>
    <cellStyle name="一般公共预算“三公”经费支出预算表03 __b-21-0" xfId="382"/>
    <cellStyle name="一般公共预算“三公”经费支出预算表03 __b-17-0" xfId="383"/>
    <cellStyle name="一般公共预算“三公”经费支出预算表03 __b-22-0" xfId="384"/>
    <cellStyle name="一般公共预算“三公”经费支出预算表03 __b-18-0" xfId="385"/>
    <cellStyle name="一般公共预算“三公”经费支出预算表03 __b-23-0" xfId="386"/>
    <cellStyle name="一般公共预算“三公”经费支出预算表03 __b-19-0" xfId="387"/>
    <cellStyle name="部门项目中期规划预算表13 __b-5-0" xfId="388"/>
    <cellStyle name="基本支出预算表（人员类.运转类公用经费项目）04 __b-27-0" xfId="389"/>
    <cellStyle name="基本支出预算表（人员类.运转类公用经费项目）04 __b-32-0" xfId="390"/>
    <cellStyle name="部门项目中期规划预算表13 __b-6-0" xfId="391"/>
    <cellStyle name="基本支出预算表（人员类.运转类公用经费项目）04 __b-28-0" xfId="392"/>
    <cellStyle name="基本支出预算表（人员类.运转类公用经费项目）04 __b-33-0" xfId="393"/>
    <cellStyle name="部门项目中期规划预算表13 __b-7-0" xfId="394"/>
    <cellStyle name="基本支出预算表（人员类.运转类公用经费项目）04 __b-29-0" xfId="395"/>
    <cellStyle name="基本支出预算表（人员类.运转类公用经费项目）04 __b-34-0" xfId="396"/>
    <cellStyle name="部门项目中期规划预算表13 __b-8-0" xfId="397"/>
    <cellStyle name="基本支出预算表（人员类.运转类公用经费项目）04 __b-35-0" xfId="398"/>
    <cellStyle name="基本支出预算表（人员类.运转类公用经费项目）04 __b-40-0" xfId="399"/>
    <cellStyle name="部门项目中期规划预算表13 __b-9-0" xfId="400"/>
    <cellStyle name="基本支出预算表（人员类.运转类公用经费项目）04 __b-36-0" xfId="401"/>
    <cellStyle name="基本支出预算表（人员类.运转类公用经费项目）04 __b-41-0" xfId="402"/>
    <cellStyle name="基本支出预算表（人员类.运转类公用经费项目）04 __b-37-0" xfId="403"/>
    <cellStyle name="国有资本经营预算支出表07 __b-10-0" xfId="404"/>
    <cellStyle name="新增资产配置表11 __b-1-0" xfId="405"/>
    <cellStyle name="基本支出预算表（人员类.运转类公用经费项目）04 __b-38-0" xfId="406"/>
    <cellStyle name="新增资产配置表11 __b-10-0" xfId="407"/>
    <cellStyle name="国有资本经营预算支出表07 __b-11-0" xfId="408"/>
    <cellStyle name="新增资产配置表11 __b-2-0" xfId="409"/>
    <cellStyle name="基本支出预算表（人员类.运转类公用经费项目）04 __b-39-0" xfId="410"/>
    <cellStyle name="新增资产配置表11 __b-11-0" xfId="411"/>
    <cellStyle name="国有资本经营预算支出表07 __b-12-0" xfId="412"/>
    <cellStyle name="项目支出预算表（其他运转类.特定目标类项目）05-1 __b-1-0" xfId="413"/>
    <cellStyle name="项目支出预算表（其他运转类.特定目标类项目）05-1 __b-2-0" xfId="414"/>
    <cellStyle name="项目支出预算表（其他运转类.特定目标类项目）05-1 __b-3-0" xfId="415"/>
    <cellStyle name="项目支出预算表（其他运转类.特定目标类项目）05-1 __b-4-0" xfId="416"/>
    <cellStyle name="项目支出预算表（其他运转类.特定目标类项目）05-1 __b-5-0" xfId="417"/>
    <cellStyle name="项目支出预算表（其他运转类.特定目标类项目）05-1 __b-6-0" xfId="418"/>
    <cellStyle name="项目支出预算表（其他运转类.特定目标类项目）05-1 __b-7-0" xfId="419"/>
    <cellStyle name="项目支出预算表（其他运转类.特定目标类项目）05-1 __b-8-0" xfId="420"/>
    <cellStyle name="项目支出预算表（其他运转类.特定目标类项目）05-1 __b-9-0" xfId="421"/>
    <cellStyle name="项目支出预算表（其他运转类.特定目标类项目）05-1 __b-11-0" xfId="422"/>
    <cellStyle name="项目支出预算表（其他运转类.特定目标类项目）05-1 __b-12-0" xfId="423"/>
    <cellStyle name="项目支出预算表（其他运转类.特定目标类项目）05-1 __b-14-0" xfId="424"/>
    <cellStyle name="项目支出预算表（其他运转类.特定目标类项目）05-1 __b-15-0" xfId="425"/>
    <cellStyle name="项目支出预算表（其他运转类.特定目标类项目）05-1 __b-20-0" xfId="426"/>
    <cellStyle name="项目支出预算表（其他运转类.特定目标类项目）05-1 __b-16-0" xfId="427"/>
    <cellStyle name="项目支出预算表（其他运转类.特定目标类项目）05-1 __b-21-0" xfId="428"/>
    <cellStyle name="项目支出预算表（其他运转类.特定目标类项目）05-1 __b-17-0" xfId="429"/>
    <cellStyle name="项目支出预算表（其他运转类.特定目标类项目）05-1 __b-22-0" xfId="430"/>
    <cellStyle name="项目支出预算表（其他运转类.特定目标类项目）05-1 __b-18-0" xfId="431"/>
    <cellStyle name="项目支出预算表（其他运转类.特定目标类项目）05-1 __b-23-0" xfId="432"/>
    <cellStyle name="政府购买服务预算表09 __b-10-0" xfId="433"/>
    <cellStyle name="项目支出预算表（其他运转类.特定目标类项目）05-1 __b-19-0" xfId="434"/>
    <cellStyle name="项目支出预算表（其他运转类.特定目标类项目）05-1 __b-24-0" xfId="435"/>
    <cellStyle name="政府购买服务预算表09 __b-11-0" xfId="436"/>
    <cellStyle name="项目支出预算表（其他运转类.特定目标类项目）05-1 __b-25-0" xfId="437"/>
    <cellStyle name="项目支出预算表（其他运转类.特定目标类项目）05-1 __b-30-0" xfId="438"/>
    <cellStyle name="政府购买服务预算表09 __b-12-0" xfId="439"/>
    <cellStyle name="项目支出预算表（其他运转类.特定目标类项目）05-1 __b-26-0" xfId="440"/>
    <cellStyle name="项目支出预算表（其他运转类.特定目标类项目）05-1 __b-31-0" xfId="441"/>
    <cellStyle name="政府购买服务预算表09 __b-13-0" xfId="442"/>
    <cellStyle name="项目支出预算表（其他运转类.特定目标类项目）05-1 __b-27-0" xfId="443"/>
    <cellStyle name="项目支出预算表（其他运转类.特定目标类项目）05-1 __b-32-0" xfId="444"/>
    <cellStyle name="政府购买服务预算表09 __b-14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16-0" xfId="448"/>
    <cellStyle name="政府购买服务预算表09 __b-21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3-0" xfId="452"/>
    <cellStyle name="政府购买服务预算表09 __b-18-0" xfId="453"/>
    <cellStyle name="项目支出预算表（其他运转类.特定目标类项目）05-1 __b-37-0" xfId="454"/>
    <cellStyle name="项目支出预算表（其他运转类.特定目标类项目）05-1 __b-42-0" xfId="455"/>
    <cellStyle name="政府购买服务预算表09 __b-24-0" xfId="456"/>
    <cellStyle name="政府购买服务预算表09 __b-19-0" xfId="457"/>
    <cellStyle name="项目支出预算表（其他运转类.特定目标类项目）05-1 __b-38-0" xfId="458"/>
    <cellStyle name="项目支出预算表（其他运转类.特定目标类项目）05-1 __b-43-0" xfId="459"/>
    <cellStyle name="项目支出预算表（其他运转类.特定目标类项目）05-1 __b-39-0" xfId="460"/>
    <cellStyle name="项目支出绩效目标表（本级下达）05-2 __b-1-0" xfId="461"/>
    <cellStyle name="项目支出绩效目标表（本级下达）05-2 __b-2-0" xfId="462"/>
    <cellStyle name="项目支出绩效目标表（本级下达）05-2 __b-3-0" xfId="463"/>
    <cellStyle name="项目支出绩效目标表（本级下达）05-2 __b-4-0" xfId="464"/>
    <cellStyle name="项目支出绩效目标表（本级下达）05-2 __b-5-0" xfId="465"/>
    <cellStyle name="项目支出绩效目标表（本级下达）05-2 __b-6-0" xfId="466"/>
    <cellStyle name="项目支出绩效目标表（本级下达）05-2 __b-7-0" xfId="467"/>
    <cellStyle name="项目支出绩效目标表（本级下达）05-2 __b-8-0" xfId="468"/>
    <cellStyle name="项目支出绩效目标表（本级下达）05-2 __b-10-0" xfId="469"/>
    <cellStyle name="项目支出绩效目标表（本级下达）05-2 __b-11-0" xfId="470"/>
    <cellStyle name="项目支出绩效目标表（本级下达）05-2 __b-12-0" xfId="471"/>
    <cellStyle name="项目支出绩效目标表（本级下达）05-2 __b-14-0" xfId="472"/>
    <cellStyle name="项目支出绩效目标表（本级下达）05-2 __b-15-0" xfId="473"/>
    <cellStyle name="项目支出绩效目标表（本级下达）05-2 __b-16-0" xfId="474"/>
    <cellStyle name="项目支出绩效目标表（本级下达）05-2 __b-17-0" xfId="475"/>
    <cellStyle name="项目支出绩效目标表（本级下达）05-2 __b-18-0" xfId="476"/>
    <cellStyle name="项目支出绩效目标表（另文下达）05-3 __b-1-0" xfId="477"/>
    <cellStyle name="项目支出绩效目标表（另文下达）05-3 __b-2-0" xfId="478"/>
    <cellStyle name="项目支出绩效目标表（另文下达）05-3 __b-3-0" xfId="479"/>
    <cellStyle name="项目支出绩效目标表（另文下达）05-3 __b-4-0" xfId="480"/>
    <cellStyle name="项目支出绩效目标表（另文下达）05-3 __b-5-0" xfId="481"/>
    <cellStyle name="项目支出绩效目标表（另文下达）05-3 __b-6-0" xfId="482"/>
    <cellStyle name="项目支出绩效目标表（另文下达）05-3 __b-7-0" xfId="483"/>
    <cellStyle name="项目支出绩效目标表（另文下达）05-3 __b-8-0" xfId="484"/>
    <cellStyle name="项目支出绩效目标表（另文下达）05-3 __b-9-0" xfId="485"/>
    <cellStyle name="项目支出绩效目标表（另文下达）05-3 __b-10-0" xfId="486"/>
    <cellStyle name="政府性基金预算支出预算表06 __b-18-0" xfId="487"/>
    <cellStyle name="政府性基金预算支出预算表06 __b-23-0" xfId="488"/>
    <cellStyle name="项目支出绩效目标表（另文下达）05-3 __b-11-0" xfId="489"/>
    <cellStyle name="政府性基金预算支出预算表06 __b-19-0" xfId="490"/>
    <cellStyle name="政府性基金预算支出预算表06 __b-24-0" xfId="491"/>
    <cellStyle name="项目支出绩效目标表（另文下达）05-3 __b-13-0" xfId="492"/>
    <cellStyle name="政府性基金预算支出预算表06 __b-26-0" xfId="493"/>
    <cellStyle name="项目支出绩效目标表（另文下达）05-3 __b-15-0" xfId="494"/>
    <cellStyle name="政府性基金预算支出预算表06 __b-28-0" xfId="495"/>
    <cellStyle name="项目支出绩效目标表（另文下达）05-3 __b-16-0" xfId="496"/>
    <cellStyle name="政府性基金预算支出预算表06 __b-29-0" xfId="497"/>
    <cellStyle name="政府性基金预算支出预算表06 __b-1-0" xfId="498"/>
    <cellStyle name="政府性基金预算支出预算表06 __b-2-0" xfId="499"/>
    <cellStyle name="政府性基金预算支出预算表06 __b-3-0" xfId="500"/>
    <cellStyle name="政府性基金预算支出预算表06 __b-4-0" xfId="501"/>
    <cellStyle name="政府性基金预算支出预算表06 __b-5-0" xfId="502"/>
    <cellStyle name="政府性基金预算支出预算表06 __b-6-0" xfId="503"/>
    <cellStyle name="政府性基金预算支出预算表06 __b-7-0" xfId="504"/>
    <cellStyle name="政府性基金预算支出预算表06 __b-8-0" xfId="505"/>
    <cellStyle name="政府性基金预算支出预算表06 __b-9-0" xfId="506"/>
    <cellStyle name="政府性基金预算支出预算表06 __b-12-0" xfId="507"/>
    <cellStyle name="国有资本经营预算支出表07 __b-26-0" xfId="508"/>
    <cellStyle name="政府性基金预算支出预算表06 __b-13-0" xfId="509"/>
    <cellStyle name="国有资本经营预算支出表07 __b-27-0" xfId="510"/>
    <cellStyle name="政府性基金预算支出预算表06 __b-14-0" xfId="511"/>
    <cellStyle name="国有资本经营预算支出表07 __b-28-0" xfId="512"/>
    <cellStyle name="政府性基金预算支出预算表06 __b-21-0" xfId="513"/>
    <cellStyle name="政府性基金预算支出预算表06 __b-16-0" xfId="514"/>
    <cellStyle name="国有资本经营预算支出表07 __b-13-0" xfId="515"/>
    <cellStyle name="新增资产配置表11 __b-12-0" xfId="516"/>
    <cellStyle name="国有资本经营预算支出表07 __b-14-0" xfId="517"/>
    <cellStyle name="新增资产配置表11 __b-13-0" xfId="518"/>
    <cellStyle name="国有资本经营预算支出表07 __b-20-0" xfId="519"/>
    <cellStyle name="国有资本经营预算支出表07 __b-15-0" xfId="520"/>
    <cellStyle name="新增资产配置表11 __b-14-0" xfId="521"/>
    <cellStyle name="国有资本经营预算支出表07 __b-21-0" xfId="522"/>
    <cellStyle name="国有资本经营预算支出表07 __b-16-0" xfId="523"/>
    <cellStyle name="新增资产配置表11 __b-15-0" xfId="524"/>
    <cellStyle name="新增资产配置表11 __b-20-0" xfId="525"/>
    <cellStyle name="国有资本经营预算支出表07 __b-22-0" xfId="526"/>
    <cellStyle name="国有资本经营预算支出表07 __b-17-0" xfId="527"/>
    <cellStyle name="新增资产配置表11 __b-16-0" xfId="528"/>
    <cellStyle name="国有资本经营预算支出表07 __b-23-0" xfId="529"/>
    <cellStyle name="国有资本经营预算支出表07 __b-18-0" xfId="530"/>
    <cellStyle name="新增资产配置表11 __b-17-0" xfId="531"/>
    <cellStyle name="部门政府采购预算表08 __b-10-0" xfId="532"/>
    <cellStyle name="市对下转移支付预算表10-1 __b-1-0" xfId="533"/>
    <cellStyle name="部门政府采购预算表08 __b-11-0" xfId="534"/>
    <cellStyle name="市对下转移支付预算表10-1 __b-2-0" xfId="535"/>
    <cellStyle name="部门政府采购预算表08 __b-12-0" xfId="536"/>
    <cellStyle name="市对下转移支付预算表10-1 __b-3-0" xfId="537"/>
    <cellStyle name="部门政府采购预算表08 __b-13-0" xfId="538"/>
    <cellStyle name="市对下转移支付预算表10-1 __b-4-0" xfId="539"/>
    <cellStyle name="部门政府采购预算表08 __b-14-0" xfId="540"/>
    <cellStyle name="市对下转移支付预算表10-1 __b-5-0" xfId="541"/>
    <cellStyle name="部门政府采购预算表08 __b-20-0" xfId="542"/>
    <cellStyle name="部门政府采购预算表08 __b-15-0" xfId="543"/>
    <cellStyle name="市对下转移支付预算表10-1 __b-6-0" xfId="544"/>
    <cellStyle name="部门政府采购预算表08 __b-22-0" xfId="545"/>
    <cellStyle name="部门政府采购预算表08 __b-17-0" xfId="546"/>
    <cellStyle name="市对下转移支付预算表10-1 __b-8-0" xfId="547"/>
    <cellStyle name="部门政府采购预算表08 __b-23-0" xfId="548"/>
    <cellStyle name="部门政府采购预算表08 __b-18-0" xfId="549"/>
    <cellStyle name="市对下转移支付预算表10-1 __b-9-0" xfId="550"/>
    <cellStyle name="部门政府采购预算表08 __b-24-0" xfId="551"/>
    <cellStyle name="部门政府采购预算表08 __b-19-0" xfId="552"/>
    <cellStyle name="部门政府采购预算表08 __b-30-0" xfId="553"/>
    <cellStyle name="部门政府采购预算表08 __b-25-0" xfId="554"/>
    <cellStyle name="部门政府采购预算表08 __b-31-0" xfId="555"/>
    <cellStyle name="部门政府采购预算表08 __b-26-0" xfId="556"/>
    <cellStyle name="部门政府采购预算表08 __b-32-0" xfId="557"/>
    <cellStyle name="部门政府采购预算表08 __b-27-0" xfId="558"/>
    <cellStyle name="部门政府采购预算表08 __b-33-0" xfId="559"/>
    <cellStyle name="部门政府采购预算表08 __b-28-0" xfId="560"/>
    <cellStyle name="部门政府采购预算表08 __b-34-0" xfId="561"/>
    <cellStyle name="部门政府采购预算表08 __b-29-0" xfId="562"/>
    <cellStyle name="部门政府采购预算表08 __b-35-0" xfId="563"/>
    <cellStyle name="部门政府采购预算表08 __b-36-0" xfId="564"/>
    <cellStyle name="部门政府采购预算表08 __b-37-0" xfId="565"/>
    <cellStyle name="部门政府采购预算表08 __b-38-0" xfId="566"/>
    <cellStyle name="部门项目中期规划预算表13 __b-10-0" xfId="567"/>
    <cellStyle name="政府购买服务预算表09 __b-1-0" xfId="568"/>
    <cellStyle name="政府购买服务预算表09 __b-2-0" xfId="569"/>
    <cellStyle name="政府购买服务预算表09 __b-3-0" xfId="570"/>
    <cellStyle name="政府购买服务预算表09 __b-4-0" xfId="571"/>
    <cellStyle name="政府购买服务预算表09 __b-6-0" xfId="572"/>
    <cellStyle name="政府购买服务预算表09 __b-7-0" xfId="573"/>
    <cellStyle name="政府购买服务预算表09 __b-8-0" xfId="574"/>
    <cellStyle name="政府购买服务预算表09 __b-25-0" xfId="575"/>
    <cellStyle name="政府购买服务预算表09 __b-30-0" xfId="576"/>
    <cellStyle name="政府购买服务预算表09 __b-26-0" xfId="577"/>
    <cellStyle name="政府购买服务预算表09 __b-31-0" xfId="578"/>
    <cellStyle name="政府购买服务预算表09 __b-27-0" xfId="579"/>
    <cellStyle name="政府购买服务预算表09 __b-32-0" xfId="580"/>
    <cellStyle name="市对下转移支付绩效目标表10-2 __b-1-0" xfId="581"/>
    <cellStyle name="政府购买服务预算表09 __b-28-0" xfId="582"/>
    <cellStyle name="政府购买服务预算表09 __b-33-0" xfId="583"/>
    <cellStyle name="市对下转移支付绩效目标表10-2 __b-2-0" xfId="584"/>
    <cellStyle name="政府购买服务预算表09 __b-29-0" xfId="585"/>
    <cellStyle name="政府购买服务预算表09 __b-34-0" xfId="586"/>
    <cellStyle name="市对下转移支付绩效目标表10-2 __b-3-0" xfId="587"/>
    <cellStyle name="政府购买服务预算表09 __b-35-0" xfId="588"/>
    <cellStyle name="政府购买服务预算表09 __b-40-0" xfId="589"/>
    <cellStyle name="市对下转移支付绩效目标表10-2 __b-4-0" xfId="590"/>
    <cellStyle name="政府购买服务预算表09 __b-36-0" xfId="591"/>
    <cellStyle name="政府购买服务预算表09 __b-41-0" xfId="592"/>
    <cellStyle name="市对下转移支付绩效目标表10-2 __b-5-0" xfId="593"/>
    <cellStyle name="政府购买服务预算表09 __b-37-0" xfId="594"/>
    <cellStyle name="政府购买服务预算表09 __b-42-0" xfId="595"/>
    <cellStyle name="市对下转移支付绩效目标表10-2 __b-6-0" xfId="596"/>
    <cellStyle name="政府购买服务预算表09 __b-38-0" xfId="597"/>
    <cellStyle name="政府购买服务预算表09 __b-43-0" xfId="598"/>
    <cellStyle name="市对下转移支付绩效目标表10-2 __b-7-0" xfId="599"/>
    <cellStyle name="政府购买服务预算表09 __b-39-0" xfId="600"/>
    <cellStyle name="政府购买服务预算表09 __b-44-0" xfId="601"/>
    <cellStyle name="市对下转移支付绩效目标表10-2 __b-8-0" xfId="602"/>
    <cellStyle name="政府购买服务预算表09 __b-45-0" xfId="603"/>
    <cellStyle name="市对下转移支付绩效目标表10-2 __b-9-0" xfId="604"/>
    <cellStyle name="市对下转移支付预算表10-1 __b-11-0" xfId="605"/>
    <cellStyle name="市对下转移支付预算表10-1 __b-12-0" xfId="606"/>
    <cellStyle name="市对下转移支付预算表10-1 __b-13-0" xfId="607"/>
    <cellStyle name="市对下转移支付预算表10-1 __b-14-0" xfId="608"/>
    <cellStyle name="市对下转移支付预算表10-1 __b-15-0" xfId="609"/>
    <cellStyle name="市对下转移支付预算表10-1 __b-20-0" xfId="610"/>
    <cellStyle name="市对下转移支付预算表10-1 __b-16-0" xfId="611"/>
    <cellStyle name="市对下转移支付预算表10-1 __b-21-0" xfId="612"/>
    <cellStyle name="市对下转移支付预算表10-1 __b-18-0" xfId="613"/>
    <cellStyle name="市对下转移支付预算表10-1 __b-23-0" xfId="614"/>
    <cellStyle name="市对下转移支付预算表10-1 __b-19-0" xfId="615"/>
    <cellStyle name="市对下转移支付预算表10-1 __b-24-0" xfId="616"/>
    <cellStyle name="市对下转移支付预算表10-1 __b-25-0" xfId="617"/>
    <cellStyle name="市对下转移支付预算表10-1 __b-30-0" xfId="618"/>
    <cellStyle name="市对下转移支付预算表10-1 __b-27-0" xfId="619"/>
    <cellStyle name="市对下转移支付预算表10-1 __b-28-0" xfId="620"/>
    <cellStyle name="市对下转移支付预算表10-1 __b-29-0" xfId="621"/>
    <cellStyle name="市对下转移支付绩效目标表10-2 __b-10-0" xfId="622"/>
    <cellStyle name="市对下转移支付绩效目标表10-2 __b-11-0" xfId="623"/>
    <cellStyle name="市对下转移支付绩效目标表10-2 __b-12-0" xfId="624"/>
    <cellStyle name="市对下转移支付绩效目标表10-2 __b-13-0" xfId="625"/>
    <cellStyle name="市对下转移支付绩效目标表10-2 __b-14-0" xfId="626"/>
    <cellStyle name="市对下转移支付绩效目标表10-2 __b-15-0" xfId="627"/>
    <cellStyle name="市对下转移支付绩效目标表10-2 __b-16-0" xfId="628"/>
    <cellStyle name="市对下转移支付绩效目标表10-2 __b-17-0" xfId="629"/>
    <cellStyle name="市对下转移支付绩效目标表10-2 __b-18-0" xfId="630"/>
    <cellStyle name="市对下转移支付绩效目标表10-2 __b-19-0" xfId="631"/>
    <cellStyle name="新增资产配置表11 __b-3-0" xfId="632"/>
    <cellStyle name="新增资产配置表11 __b-4-0" xfId="633"/>
    <cellStyle name="新增资产配置表11 __b-5-0" xfId="634"/>
    <cellStyle name="新增资产配置表11 __b-6-0" xfId="635"/>
    <cellStyle name="新增资产配置表11 __b-7-0" xfId="636"/>
    <cellStyle name="新增资产配置表11 __b-8-0" xfId="637"/>
    <cellStyle name="上级补助项目支出预算表12 __b-1-0" xfId="638"/>
    <cellStyle name="上级补助项目支出预算表12 __b-2-0" xfId="639"/>
    <cellStyle name="上级补助项目支出预算表12 __b-3-0" xfId="640"/>
    <cellStyle name="上级补助项目支出预算表12 __b-5-0" xfId="641"/>
    <cellStyle name="上级补助项目支出预算表12 __b-6-0" xfId="642"/>
    <cellStyle name="上级补助项目支出预算表12 __b-7-0" xfId="643"/>
    <cellStyle name="上级补助项目支出预算表12 __b-8-0" xfId="644"/>
    <cellStyle name="上级补助项目支出预算表12 __b-9-0" xfId="645"/>
    <cellStyle name="上级补助项目支出预算表12 __b-11-0" xfId="646"/>
    <cellStyle name="上级补助项目支出预算表12 __b-12-0" xfId="647"/>
    <cellStyle name="上级补助项目支出预算表12 __b-13-0" xfId="648"/>
    <cellStyle name="部门项目中期规划预算表13 __b-11-0" xfId="649"/>
    <cellStyle name="部门项目中期规划预算表13 __b-12-0" xfId="650"/>
    <cellStyle name="部门项目中期规划预算表13 __b-13-0" xfId="651"/>
    <cellStyle name="部门项目中期规划预算表13 __b-14-0" xfId="652"/>
    <cellStyle name="部门项目中期规划预算表13 __b-15-0" xfId="653"/>
    <cellStyle name="部门项目中期规划预算表13 __b-20-0" xfId="654"/>
    <cellStyle name="部门项目中期规划预算表13 __b-16-0" xfId="655"/>
    <cellStyle name="部门项目中期规划预算表13 __b-21-0" xfId="656"/>
    <cellStyle name="部门项目中期规划预算表13 __b-17-0" xfId="657"/>
    <cellStyle name="部门项目中期规划预算表13 __b-22-0" xfId="658"/>
    <cellStyle name="部门项目中期规划预算表13 __b-18-0" xfId="659"/>
    <cellStyle name="部门项目中期规划预算表13 __b-23-0" xfId="660"/>
    <cellStyle name="部门项目中期规划预算表13 __b-19-0" xfId="661"/>
    <cellStyle name="部门项目中期规划预算表13 __b-24-0" xfId="662"/>
    <cellStyle name="部门项目中期规划预算表13 __b-26-0" xfId="663"/>
    <cellStyle name="部门项目中期规划预算表13 __b-27-0" xfId="664"/>
    <cellStyle name="部门项目中期规划预算表13 __b-28-0" xfId="665"/>
    <cellStyle name="部门项目中期规划预算表13 __b-29-0" xfId="666"/>
    <cellStyle name="常规 5" xfId="6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B43" sqref="B43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12962962963" customWidth="1"/>
    <col min="4" max="4" width="42.712962962963" style="276" customWidth="1"/>
  </cols>
  <sheetData>
    <row r="1" ht="13.5" customHeight="1" spans="4:4">
      <c r="D1" s="277" t="s">
        <v>0</v>
      </c>
    </row>
    <row r="2" ht="36" customHeight="1" spans="1:4">
      <c r="A2" s="140" t="s">
        <v>1</v>
      </c>
      <c r="B2" s="278"/>
      <c r="C2" s="278"/>
      <c r="D2" s="279"/>
    </row>
    <row r="3" ht="21" customHeight="1" spans="1:4">
      <c r="A3" s="280" t="str">
        <f>"单位名称："&amp;"曲靖市妇幼保健院"</f>
        <v>单位名称：曲靖市妇幼保健院</v>
      </c>
      <c r="B3" s="281"/>
      <c r="C3" s="281"/>
      <c r="D3" s="291" t="s">
        <v>2</v>
      </c>
    </row>
    <row r="4" ht="19.5" customHeight="1" spans="1:4">
      <c r="A4" s="282" t="s">
        <v>3</v>
      </c>
      <c r="B4" s="283"/>
      <c r="C4" s="282" t="s">
        <v>4</v>
      </c>
      <c r="D4" s="284"/>
    </row>
    <row r="5" ht="19.5" customHeight="1" spans="1:4">
      <c r="A5" s="285" t="s">
        <v>5</v>
      </c>
      <c r="B5" s="285" t="s">
        <v>6</v>
      </c>
      <c r="C5" s="285" t="s">
        <v>7</v>
      </c>
      <c r="D5" s="286" t="s">
        <v>6</v>
      </c>
    </row>
    <row r="6" ht="19.5" customHeight="1" spans="1:4">
      <c r="A6" s="287"/>
      <c r="B6" s="287"/>
      <c r="C6" s="287"/>
      <c r="D6" s="288"/>
    </row>
    <row r="7" ht="20.25" customHeight="1" spans="1:4">
      <c r="A7" s="13" t="s">
        <v>8</v>
      </c>
      <c r="B7" s="15">
        <v>1532.85</v>
      </c>
      <c r="C7" s="289" t="str">
        <f>"一"&amp;"、"&amp;"一般公共服务支出"</f>
        <v>一、一般公共服务支出</v>
      </c>
      <c r="D7" s="290"/>
    </row>
    <row r="8" ht="20.25" customHeight="1" spans="1:4">
      <c r="A8" s="13" t="s">
        <v>9</v>
      </c>
      <c r="B8" s="15"/>
      <c r="C8" s="289" t="str">
        <f>"二"&amp;"、"&amp;"外交支出"</f>
        <v>二、外交支出</v>
      </c>
      <c r="D8" s="290"/>
    </row>
    <row r="9" ht="20.25" customHeight="1" spans="1:4">
      <c r="A9" s="13" t="s">
        <v>10</v>
      </c>
      <c r="B9" s="15"/>
      <c r="C9" s="289" t="str">
        <f>"三"&amp;"、"&amp;"国防支出"</f>
        <v>三、国防支出</v>
      </c>
      <c r="D9" s="290"/>
    </row>
    <row r="10" ht="20.25" customHeight="1" spans="1:4">
      <c r="A10" s="13" t="s">
        <v>11</v>
      </c>
      <c r="B10" s="15"/>
      <c r="C10" s="289" t="str">
        <f>"四"&amp;"、"&amp;"公共安全支出"</f>
        <v>四、公共安全支出</v>
      </c>
      <c r="D10" s="290"/>
    </row>
    <row r="11" ht="20.25" customHeight="1" spans="1:4">
      <c r="A11" s="13" t="s">
        <v>12</v>
      </c>
      <c r="B11" s="15">
        <v>74300</v>
      </c>
      <c r="C11" s="289" t="str">
        <f>"五"&amp;"、"&amp;"教育支出"</f>
        <v>五、教育支出</v>
      </c>
      <c r="D11" s="290"/>
    </row>
    <row r="12" ht="20.25" customHeight="1" spans="1:4">
      <c r="A12" s="13" t="s">
        <v>13</v>
      </c>
      <c r="B12" s="15">
        <v>74300</v>
      </c>
      <c r="C12" s="289" t="str">
        <f>"六"&amp;"、"&amp;"科学技术支出"</f>
        <v>六、科学技术支出</v>
      </c>
      <c r="D12" s="290"/>
    </row>
    <row r="13" ht="20.25" customHeight="1" spans="1:4">
      <c r="A13" s="13" t="s">
        <v>14</v>
      </c>
      <c r="B13" s="15"/>
      <c r="C13" s="289" t="str">
        <f>"七"&amp;"、"&amp;"文化旅游体育与传媒支出"</f>
        <v>七、文化旅游体育与传媒支出</v>
      </c>
      <c r="D13" s="290"/>
    </row>
    <row r="14" ht="20.25" customHeight="1" spans="1:4">
      <c r="A14" s="13" t="s">
        <v>15</v>
      </c>
      <c r="B14" s="15"/>
      <c r="C14" s="289" t="str">
        <f>"八"&amp;"、"&amp;"社会保障和就业支出"</f>
        <v>八、社会保障和就业支出</v>
      </c>
      <c r="D14" s="290">
        <v>2639.42</v>
      </c>
    </row>
    <row r="15" ht="20.25" customHeight="1" spans="1:4">
      <c r="A15" s="13" t="s">
        <v>16</v>
      </c>
      <c r="B15" s="15"/>
      <c r="C15" s="289" t="str">
        <f>"九"&amp;"、"&amp;"社会保险基金支出"</f>
        <v>九、社会保险基金支出</v>
      </c>
      <c r="D15" s="290"/>
    </row>
    <row r="16" ht="20.25" customHeight="1" spans="1:4">
      <c r="A16" s="13" t="s">
        <v>17</v>
      </c>
      <c r="B16" s="15"/>
      <c r="C16" s="289" t="str">
        <f>"十"&amp;"、"&amp;"卫生健康支出"</f>
        <v>十、卫生健康支出</v>
      </c>
      <c r="D16" s="290">
        <v>72045.73</v>
      </c>
    </row>
    <row r="17" ht="20.25" customHeight="1" spans="1:4">
      <c r="A17" s="13"/>
      <c r="B17" s="15"/>
      <c r="C17" s="289" t="str">
        <f>"十一"&amp;"、"&amp;"节能环保支出"</f>
        <v>十一、节能环保支出</v>
      </c>
      <c r="D17" s="290"/>
    </row>
    <row r="18" ht="20.25" customHeight="1" spans="1:4">
      <c r="A18" s="13"/>
      <c r="B18" s="13"/>
      <c r="C18" s="289" t="str">
        <f>"十二"&amp;"、"&amp;"城乡社区支出"</f>
        <v>十二、城乡社区支出</v>
      </c>
      <c r="D18" s="290"/>
    </row>
    <row r="19" ht="20.25" customHeight="1" spans="1:4">
      <c r="A19" s="13"/>
      <c r="B19" s="13"/>
      <c r="C19" s="289" t="str">
        <f>"十三"&amp;"、"&amp;"农林水支出"</f>
        <v>十三、农林水支出</v>
      </c>
      <c r="D19" s="290"/>
    </row>
    <row r="20" ht="20.25" customHeight="1" spans="1:4">
      <c r="A20" s="13"/>
      <c r="B20" s="13"/>
      <c r="C20" s="289" t="str">
        <f>"十四"&amp;"、"&amp;"交通运输支出"</f>
        <v>十四、交通运输支出</v>
      </c>
      <c r="D20" s="290"/>
    </row>
    <row r="21" ht="20.25" customHeight="1" spans="1:4">
      <c r="A21" s="13"/>
      <c r="B21" s="13"/>
      <c r="C21" s="289" t="str">
        <f>"十五"&amp;"、"&amp;"资源勘探工业信息等支出"</f>
        <v>十五、资源勘探工业信息等支出</v>
      </c>
      <c r="D21" s="290"/>
    </row>
    <row r="22" ht="20.25" customHeight="1" spans="1:4">
      <c r="A22" s="13"/>
      <c r="B22" s="13"/>
      <c r="C22" s="289" t="str">
        <f>"十六"&amp;"、"&amp;"商业服务业等支出"</f>
        <v>十六、商业服务业等支出</v>
      </c>
      <c r="D22" s="290"/>
    </row>
    <row r="23" ht="20.25" customHeight="1" spans="1:4">
      <c r="A23" s="13"/>
      <c r="B23" s="13"/>
      <c r="C23" s="289" t="str">
        <f>"十七"&amp;"、"&amp;"金融支出"</f>
        <v>十七、金融支出</v>
      </c>
      <c r="D23" s="290"/>
    </row>
    <row r="24" ht="20.25" customHeight="1" spans="1:4">
      <c r="A24" s="13"/>
      <c r="B24" s="13"/>
      <c r="C24" s="289" t="str">
        <f>"十八"&amp;"、"&amp;"援助其他地区支出"</f>
        <v>十八、援助其他地区支出</v>
      </c>
      <c r="D24" s="290"/>
    </row>
    <row r="25" ht="20.25" customHeight="1" spans="1:4">
      <c r="A25" s="13"/>
      <c r="B25" s="13"/>
      <c r="C25" s="289" t="str">
        <f>"十九"&amp;"、"&amp;"自然资源海洋气象等支出"</f>
        <v>十九、自然资源海洋气象等支出</v>
      </c>
      <c r="D25" s="290"/>
    </row>
    <row r="26" ht="20.25" customHeight="1" spans="1:4">
      <c r="A26" s="13"/>
      <c r="B26" s="13"/>
      <c r="C26" s="289" t="str">
        <f>"二十"&amp;"、"&amp;"住房保障支出"</f>
        <v>二十、住房保障支出</v>
      </c>
      <c r="D26" s="290">
        <v>1147.7</v>
      </c>
    </row>
    <row r="27" ht="20.25" customHeight="1" spans="1:4">
      <c r="A27" s="13"/>
      <c r="B27" s="13"/>
      <c r="C27" s="289" t="str">
        <f>"二十一"&amp;"、"&amp;"粮油物资储备支出"</f>
        <v>二十一、粮油物资储备支出</v>
      </c>
      <c r="D27" s="290"/>
    </row>
    <row r="28" ht="20.25" customHeight="1" spans="1:4">
      <c r="A28" s="13"/>
      <c r="B28" s="13"/>
      <c r="C28" s="289" t="str">
        <f>"二十二"&amp;"、"&amp;"灾害防治及应急管理支出"</f>
        <v>二十二、灾害防治及应急管理支出</v>
      </c>
      <c r="D28" s="290"/>
    </row>
    <row r="29" ht="20.25" customHeight="1" spans="1:4">
      <c r="A29" s="13"/>
      <c r="B29" s="13"/>
      <c r="C29" s="289" t="str">
        <f>"二十三"&amp;"、"&amp;"预备费"</f>
        <v>二十三、预备费</v>
      </c>
      <c r="D29" s="290"/>
    </row>
    <row r="30" ht="20.25" customHeight="1" spans="1:4">
      <c r="A30" s="13"/>
      <c r="B30" s="13"/>
      <c r="C30" s="289" t="str">
        <f>"二十四"&amp;"、"&amp;"其他支出"</f>
        <v>二十四、其他支出</v>
      </c>
      <c r="D30" s="290"/>
    </row>
    <row r="31" ht="20.25" customHeight="1" spans="1:4">
      <c r="A31" s="13"/>
      <c r="B31" s="13"/>
      <c r="C31" s="289" t="str">
        <f>"二十五"&amp;"、"&amp;"转移性支出"</f>
        <v>二十五、转移性支出</v>
      </c>
      <c r="D31" s="290"/>
    </row>
    <row r="32" ht="20.25" customHeight="1" spans="1:4">
      <c r="A32" s="13"/>
      <c r="B32" s="13"/>
      <c r="C32" s="289" t="str">
        <f>"二十六"&amp;"、"&amp;"债务还本支出"</f>
        <v>二十六、债务还本支出</v>
      </c>
      <c r="D32" s="290"/>
    </row>
    <row r="33" ht="20.25" customHeight="1" spans="1:4">
      <c r="A33" s="13"/>
      <c r="B33" s="13"/>
      <c r="C33" s="289" t="str">
        <f>"二十七"&amp;"、"&amp;"债务付息支出"</f>
        <v>二十七、债务付息支出</v>
      </c>
      <c r="D33" s="290"/>
    </row>
    <row r="34" ht="20.25" customHeight="1" spans="1:4">
      <c r="A34" s="13"/>
      <c r="B34" s="13"/>
      <c r="C34" s="289" t="str">
        <f>"二十八"&amp;"、"&amp;"债务发行费用支出"</f>
        <v>二十八、债务发行费用支出</v>
      </c>
      <c r="D34" s="290"/>
    </row>
    <row r="35" ht="20.25" customHeight="1" spans="1:4">
      <c r="A35" s="13"/>
      <c r="B35" s="13"/>
      <c r="C35" s="289" t="str">
        <f>"二十九"&amp;"、"&amp;"抗疫特别国债安排的支出"</f>
        <v>二十九、抗疫特别国债安排的支出</v>
      </c>
      <c r="D35" s="290"/>
    </row>
    <row r="36" ht="20.25" customHeight="1" spans="1:4">
      <c r="A36" s="116" t="s">
        <v>18</v>
      </c>
      <c r="B36" s="290">
        <v>75832.85</v>
      </c>
      <c r="C36" s="116" t="s">
        <v>19</v>
      </c>
      <c r="D36" s="290">
        <v>75832.85</v>
      </c>
    </row>
    <row r="37" ht="20.25" customHeight="1" spans="1:4">
      <c r="A37" s="13" t="s">
        <v>20</v>
      </c>
      <c r="B37" s="290"/>
      <c r="C37" s="13" t="s">
        <v>21</v>
      </c>
      <c r="D37" s="290"/>
    </row>
    <row r="38" ht="20.25" customHeight="1" spans="1:4">
      <c r="A38" s="116" t="s">
        <v>22</v>
      </c>
      <c r="B38" s="290">
        <v>75832.85</v>
      </c>
      <c r="C38" s="116" t="s">
        <v>23</v>
      </c>
      <c r="D38" s="290">
        <v>75832.85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5"/>
  <sheetViews>
    <sheetView topLeftCell="B1" workbookViewId="0">
      <selection activeCell="F19" sqref="F19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777777777778" customWidth="1"/>
    <col min="11" max="11" width="32.2222222222222" customWidth="1"/>
  </cols>
  <sheetData>
    <row r="1" customHeight="1" spans="11:11">
      <c r="K1" s="61" t="s">
        <v>322</v>
      </c>
    </row>
    <row r="2" ht="28.5" customHeight="1" spans="2:11">
      <c r="B2" s="57" t="s">
        <v>323</v>
      </c>
      <c r="C2" s="3"/>
      <c r="D2" s="3"/>
      <c r="E2" s="3"/>
      <c r="F2" s="3"/>
      <c r="G2" s="58"/>
      <c r="H2" s="3"/>
      <c r="I2" s="58"/>
      <c r="J2" s="58"/>
      <c r="K2" s="3"/>
    </row>
    <row r="3" ht="17.25" customHeight="1" spans="1:2">
      <c r="A3" t="str">
        <f>"单位名称："&amp;"曲靖市妇幼保健院"</f>
        <v>单位名称：曲靖市妇幼保健院</v>
      </c>
      <c r="B3" s="4"/>
    </row>
    <row r="4" ht="44.25" customHeight="1" spans="1:11">
      <c r="A4" s="150" t="s">
        <v>226</v>
      </c>
      <c r="B4" s="51" t="s">
        <v>324</v>
      </c>
      <c r="C4" s="51" t="s">
        <v>325</v>
      </c>
      <c r="D4" s="51" t="s">
        <v>326</v>
      </c>
      <c r="E4" s="51" t="s">
        <v>327</v>
      </c>
      <c r="F4" s="51" t="s">
        <v>328</v>
      </c>
      <c r="G4" s="59" t="s">
        <v>329</v>
      </c>
      <c r="H4" s="51" t="s">
        <v>330</v>
      </c>
      <c r="I4" s="59" t="s">
        <v>331</v>
      </c>
      <c r="J4" s="59" t="s">
        <v>332</v>
      </c>
      <c r="K4" s="51" t="s">
        <v>333</v>
      </c>
    </row>
    <row r="5" ht="18.75" customHeight="1" spans="1:11">
      <c r="A5" s="151">
        <v>1</v>
      </c>
      <c r="B5" s="152">
        <v>2</v>
      </c>
      <c r="C5" s="152">
        <v>3</v>
      </c>
      <c r="D5" s="152">
        <v>4</v>
      </c>
      <c r="E5" s="152">
        <v>5</v>
      </c>
      <c r="F5" s="152">
        <v>6</v>
      </c>
      <c r="G5" s="153">
        <v>7</v>
      </c>
      <c r="H5" s="152">
        <v>8</v>
      </c>
      <c r="I5" s="153">
        <v>9</v>
      </c>
      <c r="J5" s="153">
        <v>10</v>
      </c>
      <c r="K5" s="152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54" t="s">
        <v>303</v>
      </c>
      <c r="B7" s="13" t="s">
        <v>301</v>
      </c>
      <c r="C7" s="13" t="s">
        <v>334</v>
      </c>
      <c r="D7" s="13" t="s">
        <v>335</v>
      </c>
      <c r="E7" s="13" t="s">
        <v>336</v>
      </c>
      <c r="F7" s="13" t="s">
        <v>337</v>
      </c>
      <c r="G7" s="13" t="s">
        <v>338</v>
      </c>
      <c r="H7" s="13" t="s">
        <v>339</v>
      </c>
      <c r="I7" s="13" t="s">
        <v>340</v>
      </c>
      <c r="J7" s="13" t="s">
        <v>341</v>
      </c>
      <c r="K7" s="13" t="s">
        <v>342</v>
      </c>
    </row>
    <row r="8" ht="19.5" customHeight="1" spans="1:11">
      <c r="A8" s="154" t="s">
        <v>303</v>
      </c>
      <c r="B8" s="13" t="s">
        <v>301</v>
      </c>
      <c r="C8" s="13" t="s">
        <v>334</v>
      </c>
      <c r="D8" s="13" t="s">
        <v>335</v>
      </c>
      <c r="E8" s="13" t="s">
        <v>336</v>
      </c>
      <c r="F8" s="13" t="s">
        <v>343</v>
      </c>
      <c r="G8" s="13" t="s">
        <v>338</v>
      </c>
      <c r="H8" s="13" t="s">
        <v>344</v>
      </c>
      <c r="I8" s="13" t="s">
        <v>340</v>
      </c>
      <c r="J8" s="13" t="s">
        <v>341</v>
      </c>
      <c r="K8" s="13" t="s">
        <v>345</v>
      </c>
    </row>
    <row r="9" ht="19.5" customHeight="1" spans="1:11">
      <c r="A9" s="154" t="s">
        <v>303</v>
      </c>
      <c r="B9" s="13" t="s">
        <v>301</v>
      </c>
      <c r="C9" s="13" t="s">
        <v>334</v>
      </c>
      <c r="D9" s="13" t="s">
        <v>335</v>
      </c>
      <c r="E9" s="13" t="s">
        <v>336</v>
      </c>
      <c r="F9" s="13" t="s">
        <v>346</v>
      </c>
      <c r="G9" s="13" t="s">
        <v>338</v>
      </c>
      <c r="H9" s="13" t="s">
        <v>347</v>
      </c>
      <c r="I9" s="13" t="s">
        <v>348</v>
      </c>
      <c r="J9" s="13" t="s">
        <v>341</v>
      </c>
      <c r="K9" s="13" t="s">
        <v>349</v>
      </c>
    </row>
    <row r="10" ht="19.5" customHeight="1" spans="1:11">
      <c r="A10" s="154" t="s">
        <v>303</v>
      </c>
      <c r="B10" s="13" t="s">
        <v>301</v>
      </c>
      <c r="C10" s="13" t="s">
        <v>334</v>
      </c>
      <c r="D10" s="13" t="s">
        <v>335</v>
      </c>
      <c r="E10" s="13" t="s">
        <v>350</v>
      </c>
      <c r="F10" s="13" t="s">
        <v>351</v>
      </c>
      <c r="G10" s="13" t="s">
        <v>338</v>
      </c>
      <c r="H10" s="13" t="s">
        <v>352</v>
      </c>
      <c r="I10" s="13" t="s">
        <v>348</v>
      </c>
      <c r="J10" s="13" t="s">
        <v>341</v>
      </c>
      <c r="K10" s="13" t="s">
        <v>353</v>
      </c>
    </row>
    <row r="11" ht="19.5" customHeight="1" spans="1:11">
      <c r="A11" s="154" t="s">
        <v>303</v>
      </c>
      <c r="B11" s="13" t="s">
        <v>301</v>
      </c>
      <c r="C11" s="13" t="s">
        <v>334</v>
      </c>
      <c r="D11" s="13" t="s">
        <v>335</v>
      </c>
      <c r="E11" s="13" t="s">
        <v>350</v>
      </c>
      <c r="F11" s="13" t="s">
        <v>354</v>
      </c>
      <c r="G11" s="13" t="s">
        <v>355</v>
      </c>
      <c r="H11" s="13" t="s">
        <v>356</v>
      </c>
      <c r="I11" s="13" t="s">
        <v>357</v>
      </c>
      <c r="J11" s="13" t="s">
        <v>341</v>
      </c>
      <c r="K11" s="13" t="s">
        <v>358</v>
      </c>
    </row>
    <row r="12" ht="19.5" customHeight="1" spans="1:11">
      <c r="A12" s="154" t="s">
        <v>303</v>
      </c>
      <c r="B12" s="13" t="s">
        <v>301</v>
      </c>
      <c r="C12" s="13" t="s">
        <v>334</v>
      </c>
      <c r="D12" s="13" t="s">
        <v>335</v>
      </c>
      <c r="E12" s="13" t="s">
        <v>359</v>
      </c>
      <c r="F12" s="13" t="s">
        <v>360</v>
      </c>
      <c r="G12" s="13" t="s">
        <v>355</v>
      </c>
      <c r="H12" s="13" t="s">
        <v>361</v>
      </c>
      <c r="I12" s="13" t="s">
        <v>357</v>
      </c>
      <c r="J12" s="13" t="s">
        <v>341</v>
      </c>
      <c r="K12" s="13" t="s">
        <v>362</v>
      </c>
    </row>
    <row r="13" ht="19.5" customHeight="1" spans="1:11">
      <c r="A13" s="154" t="s">
        <v>303</v>
      </c>
      <c r="B13" s="13" t="s">
        <v>301</v>
      </c>
      <c r="C13" s="13" t="s">
        <v>334</v>
      </c>
      <c r="D13" s="13" t="s">
        <v>363</v>
      </c>
      <c r="E13" s="13" t="s">
        <v>364</v>
      </c>
      <c r="F13" s="13" t="s">
        <v>365</v>
      </c>
      <c r="G13" s="13" t="s">
        <v>338</v>
      </c>
      <c r="H13" s="13" t="s">
        <v>352</v>
      </c>
      <c r="I13" s="13" t="s">
        <v>348</v>
      </c>
      <c r="J13" s="13" t="s">
        <v>341</v>
      </c>
      <c r="K13" s="13" t="s">
        <v>366</v>
      </c>
    </row>
    <row r="14" ht="19.5" customHeight="1" spans="1:11">
      <c r="A14" s="154" t="s">
        <v>303</v>
      </c>
      <c r="B14" s="13" t="s">
        <v>301</v>
      </c>
      <c r="C14" s="13" t="s">
        <v>334</v>
      </c>
      <c r="D14" s="13" t="s">
        <v>363</v>
      </c>
      <c r="E14" s="13" t="s">
        <v>367</v>
      </c>
      <c r="F14" s="13" t="s">
        <v>368</v>
      </c>
      <c r="G14" s="13" t="s">
        <v>369</v>
      </c>
      <c r="H14" s="13" t="s">
        <v>370</v>
      </c>
      <c r="I14" s="13"/>
      <c r="J14" s="13" t="s">
        <v>371</v>
      </c>
      <c r="K14" s="13" t="s">
        <v>372</v>
      </c>
    </row>
    <row r="15" ht="19.5" customHeight="1" spans="1:11">
      <c r="A15" s="154" t="s">
        <v>303</v>
      </c>
      <c r="B15" s="13" t="s">
        <v>301</v>
      </c>
      <c r="C15" s="13" t="s">
        <v>334</v>
      </c>
      <c r="D15" s="13" t="s">
        <v>373</v>
      </c>
      <c r="E15" s="13" t="s">
        <v>374</v>
      </c>
      <c r="F15" s="13" t="s">
        <v>375</v>
      </c>
      <c r="G15" s="13" t="s">
        <v>338</v>
      </c>
      <c r="H15" s="13" t="s">
        <v>347</v>
      </c>
      <c r="I15" s="13" t="s">
        <v>348</v>
      </c>
      <c r="J15" s="13" t="s">
        <v>341</v>
      </c>
      <c r="K15" s="13" t="s">
        <v>376</v>
      </c>
    </row>
  </sheetData>
  <mergeCells count="4">
    <mergeCell ref="B2:K2"/>
    <mergeCell ref="A7:A15"/>
    <mergeCell ref="B7:B15"/>
    <mergeCell ref="C7:C15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topLeftCell="A3" workbookViewId="0">
      <selection activeCell="B13" sqref="B13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75" t="s">
        <v>377</v>
      </c>
    </row>
    <row r="2" ht="28.5" customHeight="1" spans="2:11">
      <c r="B2" s="140" t="s">
        <v>378</v>
      </c>
      <c r="C2" s="20"/>
      <c r="D2" s="20"/>
      <c r="E2" s="20"/>
      <c r="F2" s="20"/>
      <c r="G2" s="81"/>
      <c r="H2" s="20"/>
      <c r="I2" s="81"/>
      <c r="J2" s="81"/>
      <c r="K2" s="20"/>
    </row>
    <row r="3" ht="17.25" customHeight="1" spans="1:2">
      <c r="A3" t="s">
        <v>379</v>
      </c>
      <c r="B3" s="141"/>
    </row>
    <row r="4" ht="44.25" customHeight="1" spans="1:11">
      <c r="A4" s="142" t="s">
        <v>226</v>
      </c>
      <c r="B4" s="51" t="s">
        <v>324</v>
      </c>
      <c r="C4" s="51" t="s">
        <v>325</v>
      </c>
      <c r="D4" s="51" t="s">
        <v>326</v>
      </c>
      <c r="E4" s="51" t="s">
        <v>327</v>
      </c>
      <c r="F4" s="51" t="s">
        <v>328</v>
      </c>
      <c r="G4" s="59" t="s">
        <v>329</v>
      </c>
      <c r="H4" s="51" t="s">
        <v>330</v>
      </c>
      <c r="I4" s="59" t="s">
        <v>331</v>
      </c>
      <c r="J4" s="59" t="s">
        <v>332</v>
      </c>
      <c r="K4" s="51" t="s">
        <v>333</v>
      </c>
    </row>
    <row r="5" ht="14.25" customHeight="1" spans="1:11">
      <c r="A5" s="143">
        <v>1</v>
      </c>
      <c r="B5" s="144">
        <v>2</v>
      </c>
      <c r="C5" s="145">
        <v>3</v>
      </c>
      <c r="D5" s="146">
        <v>4</v>
      </c>
      <c r="E5" s="146">
        <v>5</v>
      </c>
      <c r="F5" s="146">
        <v>6</v>
      </c>
      <c r="G5" s="146">
        <v>7</v>
      </c>
      <c r="H5" s="145">
        <v>8</v>
      </c>
      <c r="I5" s="146">
        <v>8</v>
      </c>
      <c r="J5" s="145">
        <v>10</v>
      </c>
      <c r="K5" s="145">
        <v>11</v>
      </c>
    </row>
    <row r="6" ht="42" customHeight="1" spans="1:11">
      <c r="A6" s="14"/>
      <c r="B6" s="13"/>
      <c r="C6" s="147"/>
      <c r="D6" s="147"/>
      <c r="E6" s="147"/>
      <c r="F6" s="148"/>
      <c r="G6" s="149"/>
      <c r="H6" s="148"/>
      <c r="I6" s="149"/>
      <c r="J6" s="149"/>
      <c r="K6" s="148"/>
    </row>
    <row r="7" ht="51.75" customHeight="1" spans="1:11">
      <c r="A7" s="143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380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15" sqref="B15"/>
    </sheetView>
  </sheetViews>
  <sheetFormatPr defaultColWidth="9.13888888888889" defaultRowHeight="14.25" customHeight="1" outlineLevelCol="5"/>
  <cols>
    <col min="1" max="1" width="26.8518518518519" customWidth="1"/>
    <col min="2" max="2" width="34.2777777777778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18">
        <v>1</v>
      </c>
      <c r="B1" s="119">
        <v>0</v>
      </c>
      <c r="C1" s="118">
        <v>1</v>
      </c>
      <c r="D1" s="134"/>
      <c r="E1" s="134"/>
      <c r="F1" s="117" t="s">
        <v>381</v>
      </c>
    </row>
    <row r="2" ht="26.25" customHeight="1" spans="1:6">
      <c r="A2" s="122" t="s">
        <v>382</v>
      </c>
      <c r="B2" s="122" t="s">
        <v>382</v>
      </c>
      <c r="C2" s="123"/>
      <c r="D2" s="135"/>
      <c r="E2" s="135"/>
      <c r="F2" s="135"/>
    </row>
    <row r="3" ht="13.5" customHeight="1" spans="1:6">
      <c r="A3" s="4" t="str">
        <f>"单位名称："&amp;"曲靖市妇幼保健院"</f>
        <v>单位名称：曲靖市妇幼保健院</v>
      </c>
      <c r="B3" s="4" t="s">
        <v>383</v>
      </c>
      <c r="C3" s="118"/>
      <c r="D3" s="134"/>
      <c r="E3" s="134"/>
      <c r="F3" s="294" t="s">
        <v>2</v>
      </c>
    </row>
    <row r="4" ht="19.5" customHeight="1" spans="1:6">
      <c r="A4" s="72" t="s">
        <v>384</v>
      </c>
      <c r="B4" s="136" t="s">
        <v>46</v>
      </c>
      <c r="C4" s="72" t="s">
        <v>47</v>
      </c>
      <c r="D4" s="10" t="s">
        <v>385</v>
      </c>
      <c r="E4" s="10"/>
      <c r="F4" s="10"/>
    </row>
    <row r="5" ht="18.75" customHeight="1" spans="1:6">
      <c r="A5" s="72"/>
      <c r="B5" s="137"/>
      <c r="C5" s="72"/>
      <c r="D5" s="10" t="s">
        <v>29</v>
      </c>
      <c r="E5" s="10" t="s">
        <v>48</v>
      </c>
      <c r="F5" s="10" t="s">
        <v>49</v>
      </c>
    </row>
    <row r="6" ht="23.25" customHeight="1" spans="1:6">
      <c r="A6" s="59">
        <v>1</v>
      </c>
      <c r="B6" s="130" t="s">
        <v>112</v>
      </c>
      <c r="C6" s="59">
        <v>3</v>
      </c>
      <c r="D6" s="71">
        <v>4</v>
      </c>
      <c r="E6" s="71">
        <v>5</v>
      </c>
      <c r="F6" s="71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8" t="s">
        <v>94</v>
      </c>
      <c r="B9" s="138" t="s">
        <v>94</v>
      </c>
      <c r="C9" s="139" t="s">
        <v>94</v>
      </c>
      <c r="D9" s="15"/>
      <c r="E9" s="15"/>
      <c r="F9" s="15"/>
    </row>
    <row r="10" customHeight="1" spans="1:1">
      <c r="A10" t="s">
        <v>386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777777777778" customWidth="1"/>
    <col min="5" max="6" width="23.5740740740741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21" t="s">
        <v>381</v>
      </c>
    </row>
    <row r="2" ht="26.25" customHeight="1" spans="1:6">
      <c r="A2" s="122" t="s">
        <v>387</v>
      </c>
      <c r="B2" s="122" t="s">
        <v>382</v>
      </c>
      <c r="C2" s="123"/>
      <c r="D2" s="124"/>
      <c r="E2" s="124"/>
      <c r="F2" s="124"/>
    </row>
    <row r="3" ht="13.5" customHeight="1" spans="1:6">
      <c r="A3" s="4" t="str">
        <f>"单位名称："&amp;"曲靖市妇幼保健院"</f>
        <v>单位名称：曲靖市妇幼保健院</v>
      </c>
      <c r="B3" s="125" t="s">
        <v>383</v>
      </c>
      <c r="C3" s="118"/>
      <c r="D3" s="120"/>
      <c r="E3" s="120"/>
      <c r="F3" s="294" t="s">
        <v>2</v>
      </c>
    </row>
    <row r="4" ht="19.5" customHeight="1" spans="1:6">
      <c r="A4" s="126" t="s">
        <v>384</v>
      </c>
      <c r="B4" s="127" t="s">
        <v>46</v>
      </c>
      <c r="C4" s="126" t="s">
        <v>47</v>
      </c>
      <c r="D4" s="37" t="s">
        <v>388</v>
      </c>
      <c r="E4" s="38"/>
      <c r="F4" s="39"/>
    </row>
    <row r="5" ht="18.75" customHeight="1" spans="1:6">
      <c r="A5" s="128"/>
      <c r="B5" s="129"/>
      <c r="C5" s="128"/>
      <c r="D5" s="25" t="s">
        <v>29</v>
      </c>
      <c r="E5" s="37" t="s">
        <v>48</v>
      </c>
      <c r="F5" s="25" t="s">
        <v>49</v>
      </c>
    </row>
    <row r="6" ht="18.75" customHeight="1" spans="1:6">
      <c r="A6" s="59">
        <v>1</v>
      </c>
      <c r="B6" s="130" t="s">
        <v>112</v>
      </c>
      <c r="C6" s="59">
        <v>3</v>
      </c>
      <c r="D6" s="71">
        <v>4</v>
      </c>
      <c r="E6" s="71">
        <v>5</v>
      </c>
      <c r="F6" s="71">
        <v>6</v>
      </c>
    </row>
    <row r="7" ht="21" customHeight="1" spans="1:6">
      <c r="A7" s="13"/>
      <c r="B7" s="131"/>
      <c r="C7" s="131"/>
      <c r="D7" s="15"/>
      <c r="E7" s="15"/>
      <c r="F7" s="15"/>
    </row>
    <row r="8" ht="21" customHeight="1" spans="1:6">
      <c r="A8" s="131"/>
      <c r="B8" s="13"/>
      <c r="C8" s="13"/>
      <c r="D8" s="15"/>
      <c r="E8" s="15"/>
      <c r="F8" s="15"/>
    </row>
    <row r="9" ht="18.75" customHeight="1" spans="1:6">
      <c r="A9" s="132" t="s">
        <v>94</v>
      </c>
      <c r="B9" s="132" t="s">
        <v>94</v>
      </c>
      <c r="C9" s="133" t="s">
        <v>94</v>
      </c>
      <c r="D9" s="15"/>
      <c r="E9" s="15"/>
      <c r="F9" s="15"/>
    </row>
    <row r="10" customHeight="1" spans="1:1">
      <c r="A10" t="s">
        <v>389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2"/>
  <sheetViews>
    <sheetView topLeftCell="A15" workbookViewId="0">
      <selection activeCell="F29" sqref="F29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4" width="12.7777777777778" customWidth="1"/>
    <col min="5" max="5" width="13.4444444444444" style="106" customWidth="1"/>
    <col min="6" max="6" width="23.4444444444444" customWidth="1"/>
    <col min="7" max="8" width="20.1388888888889" customWidth="1"/>
    <col min="9" max="9" width="25.2777777777778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75"/>
      <c r="P1" s="75"/>
      <c r="Q1" s="41" t="s">
        <v>390</v>
      </c>
    </row>
    <row r="2" ht="27.75" customHeight="1" spans="1:17">
      <c r="A2" s="42" t="s">
        <v>391</v>
      </c>
      <c r="B2" s="20"/>
      <c r="C2" s="20"/>
      <c r="D2" s="20"/>
      <c r="E2" s="107"/>
      <c r="F2" s="20"/>
      <c r="G2" s="20"/>
      <c r="H2" s="20"/>
      <c r="I2" s="20"/>
      <c r="J2" s="20"/>
      <c r="K2" s="81"/>
      <c r="L2" s="20"/>
      <c r="M2" s="20"/>
      <c r="N2" s="20"/>
      <c r="O2" s="81"/>
      <c r="P2" s="81"/>
      <c r="Q2" s="20"/>
    </row>
    <row r="3" ht="18.75" customHeight="1" spans="1:17">
      <c r="A3" s="44" t="str">
        <f>"单位名称："&amp;"曲靖市妇幼保健院"</f>
        <v>单位名称：曲靖市妇幼保健院</v>
      </c>
      <c r="B3" s="22"/>
      <c r="C3" s="22"/>
      <c r="D3" s="22"/>
      <c r="E3" s="108"/>
      <c r="F3" s="22"/>
      <c r="G3" s="22"/>
      <c r="H3" s="22"/>
      <c r="I3" s="22"/>
      <c r="J3" s="22"/>
      <c r="O3" s="96"/>
      <c r="P3" s="96"/>
      <c r="Q3" s="294" t="s">
        <v>2</v>
      </c>
    </row>
    <row r="4" ht="15.75" customHeight="1" spans="1:17">
      <c r="A4" s="24" t="s">
        <v>392</v>
      </c>
      <c r="B4" s="83" t="s">
        <v>393</v>
      </c>
      <c r="C4" s="83" t="s">
        <v>394</v>
      </c>
      <c r="D4" s="83" t="s">
        <v>395</v>
      </c>
      <c r="E4" s="109" t="s">
        <v>396</v>
      </c>
      <c r="F4" s="83" t="s">
        <v>397</v>
      </c>
      <c r="G4" s="48" t="s">
        <v>232</v>
      </c>
      <c r="H4" s="48"/>
      <c r="I4" s="48"/>
      <c r="J4" s="48"/>
      <c r="K4" s="97"/>
      <c r="L4" s="48"/>
      <c r="M4" s="48"/>
      <c r="N4" s="48"/>
      <c r="O4" s="98"/>
      <c r="P4" s="97"/>
      <c r="Q4" s="49"/>
    </row>
    <row r="5" ht="17.25" customHeight="1" spans="1:17">
      <c r="A5" s="27"/>
      <c r="B5" s="85"/>
      <c r="C5" s="85"/>
      <c r="D5" s="85"/>
      <c r="E5" s="110"/>
      <c r="F5" s="85"/>
      <c r="G5" s="85" t="s">
        <v>29</v>
      </c>
      <c r="H5" s="85" t="s">
        <v>32</v>
      </c>
      <c r="I5" s="85" t="s">
        <v>398</v>
      </c>
      <c r="J5" s="85" t="s">
        <v>399</v>
      </c>
      <c r="K5" s="86" t="s">
        <v>400</v>
      </c>
      <c r="L5" s="99" t="s">
        <v>36</v>
      </c>
      <c r="M5" s="99"/>
      <c r="N5" s="99"/>
      <c r="O5" s="100"/>
      <c r="P5" s="105"/>
      <c r="Q5" s="87"/>
    </row>
    <row r="6" ht="54" customHeight="1" spans="1:17">
      <c r="A6" s="30"/>
      <c r="B6" s="87"/>
      <c r="C6" s="87"/>
      <c r="D6" s="87"/>
      <c r="E6" s="111"/>
      <c r="F6" s="87"/>
      <c r="G6" s="87"/>
      <c r="H6" s="87" t="s">
        <v>31</v>
      </c>
      <c r="I6" s="87"/>
      <c r="J6" s="87"/>
      <c r="K6" s="88"/>
      <c r="L6" s="87" t="s">
        <v>31</v>
      </c>
      <c r="M6" s="87" t="s">
        <v>37</v>
      </c>
      <c r="N6" s="87" t="s">
        <v>241</v>
      </c>
      <c r="O6" s="60" t="s">
        <v>39</v>
      </c>
      <c r="P6" s="88" t="s">
        <v>40</v>
      </c>
      <c r="Q6" s="87" t="s">
        <v>41</v>
      </c>
    </row>
    <row r="7" ht="15" customHeight="1" spans="1:17">
      <c r="A7" s="31">
        <v>1</v>
      </c>
      <c r="B7" s="112">
        <v>2</v>
      </c>
      <c r="C7" s="112">
        <v>3</v>
      </c>
      <c r="D7" s="112">
        <v>4</v>
      </c>
      <c r="E7" s="113">
        <v>5</v>
      </c>
      <c r="F7" s="112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</row>
    <row r="8" ht="21" customHeight="1" spans="1:17">
      <c r="A8" s="13" t="s">
        <v>401</v>
      </c>
      <c r="B8" s="89"/>
      <c r="C8" s="89"/>
      <c r="D8" s="89"/>
      <c r="E8" s="115"/>
      <c r="F8" s="15">
        <v>4408.3564</v>
      </c>
      <c r="G8" s="15">
        <v>6530.4164</v>
      </c>
      <c r="H8" s="15"/>
      <c r="I8" s="15"/>
      <c r="J8" s="15"/>
      <c r="K8" s="15"/>
      <c r="L8" s="15">
        <v>6530.4164</v>
      </c>
      <c r="M8" s="15">
        <v>6530.4164</v>
      </c>
      <c r="N8" s="15"/>
      <c r="O8" s="15"/>
      <c r="P8" s="15"/>
      <c r="Q8" s="15"/>
    </row>
    <row r="9" ht="25.5" customHeight="1" spans="1:17">
      <c r="A9" s="13" t="s">
        <v>301</v>
      </c>
      <c r="B9" s="13" t="s">
        <v>402</v>
      </c>
      <c r="C9" s="13" t="s">
        <v>403</v>
      </c>
      <c r="D9" s="13" t="s">
        <v>404</v>
      </c>
      <c r="E9" s="116" t="s">
        <v>111</v>
      </c>
      <c r="F9" s="15">
        <v>23</v>
      </c>
      <c r="G9" s="15">
        <v>23</v>
      </c>
      <c r="H9" s="15"/>
      <c r="I9" s="15"/>
      <c r="J9" s="15"/>
      <c r="K9" s="15"/>
      <c r="L9" s="15">
        <v>23</v>
      </c>
      <c r="M9" s="15">
        <v>23</v>
      </c>
      <c r="N9" s="15"/>
      <c r="O9" s="15"/>
      <c r="P9" s="15"/>
      <c r="Q9" s="15"/>
    </row>
    <row r="10" ht="25.5" customHeight="1" spans="1:17">
      <c r="A10" s="13" t="s">
        <v>301</v>
      </c>
      <c r="B10" s="13" t="s">
        <v>405</v>
      </c>
      <c r="C10" s="13" t="s">
        <v>406</v>
      </c>
      <c r="D10" s="13" t="s">
        <v>404</v>
      </c>
      <c r="E10" s="116" t="s">
        <v>111</v>
      </c>
      <c r="F10" s="15">
        <v>17</v>
      </c>
      <c r="G10" s="15">
        <v>17</v>
      </c>
      <c r="H10" s="15"/>
      <c r="I10" s="15"/>
      <c r="J10" s="15"/>
      <c r="K10" s="15"/>
      <c r="L10" s="15">
        <v>17</v>
      </c>
      <c r="M10" s="15">
        <v>17</v>
      </c>
      <c r="N10" s="15"/>
      <c r="O10" s="15"/>
      <c r="P10" s="15"/>
      <c r="Q10" s="15"/>
    </row>
    <row r="11" ht="25.5" customHeight="1" spans="1:17">
      <c r="A11" s="13" t="s">
        <v>301</v>
      </c>
      <c r="B11" s="13" t="s">
        <v>407</v>
      </c>
      <c r="C11" s="13" t="s">
        <v>408</v>
      </c>
      <c r="D11" s="13" t="s">
        <v>409</v>
      </c>
      <c r="E11" s="116" t="s">
        <v>111</v>
      </c>
      <c r="F11" s="15">
        <v>4.5</v>
      </c>
      <c r="G11" s="15">
        <v>4.5</v>
      </c>
      <c r="H11" s="15"/>
      <c r="I11" s="15"/>
      <c r="J11" s="15"/>
      <c r="K11" s="15"/>
      <c r="L11" s="15">
        <v>4.5</v>
      </c>
      <c r="M11" s="15">
        <v>4.5</v>
      </c>
      <c r="N11" s="15"/>
      <c r="O11" s="15"/>
      <c r="P11" s="15"/>
      <c r="Q11" s="15"/>
    </row>
    <row r="12" ht="25.5" customHeight="1" spans="1:17">
      <c r="A12" s="13" t="s">
        <v>301</v>
      </c>
      <c r="B12" s="13" t="s">
        <v>410</v>
      </c>
      <c r="C12" s="13" t="s">
        <v>411</v>
      </c>
      <c r="D12" s="13" t="s">
        <v>409</v>
      </c>
      <c r="E12" s="116" t="s">
        <v>111</v>
      </c>
      <c r="F12" s="15">
        <v>20</v>
      </c>
      <c r="G12" s="15">
        <v>20</v>
      </c>
      <c r="H12" s="15"/>
      <c r="I12" s="15"/>
      <c r="J12" s="15"/>
      <c r="K12" s="15"/>
      <c r="L12" s="15">
        <v>20</v>
      </c>
      <c r="M12" s="15">
        <v>20</v>
      </c>
      <c r="N12" s="15"/>
      <c r="O12" s="15"/>
      <c r="P12" s="15"/>
      <c r="Q12" s="15"/>
    </row>
    <row r="13" ht="25.5" customHeight="1" spans="1:17">
      <c r="A13" s="13" t="s">
        <v>301</v>
      </c>
      <c r="B13" s="13" t="s">
        <v>412</v>
      </c>
      <c r="C13" s="13" t="s">
        <v>413</v>
      </c>
      <c r="D13" s="13" t="s">
        <v>404</v>
      </c>
      <c r="E13" s="116" t="s">
        <v>111</v>
      </c>
      <c r="F13" s="15">
        <v>3</v>
      </c>
      <c r="G13" s="15">
        <v>3</v>
      </c>
      <c r="H13" s="15"/>
      <c r="I13" s="15"/>
      <c r="J13" s="15"/>
      <c r="K13" s="15"/>
      <c r="L13" s="15">
        <v>3</v>
      </c>
      <c r="M13" s="15">
        <v>3</v>
      </c>
      <c r="N13" s="15"/>
      <c r="O13" s="15"/>
      <c r="P13" s="15"/>
      <c r="Q13" s="15"/>
    </row>
    <row r="14" ht="25.5" customHeight="1" spans="1:17">
      <c r="A14" s="13" t="s">
        <v>301</v>
      </c>
      <c r="B14" s="13" t="s">
        <v>414</v>
      </c>
      <c r="C14" s="13" t="s">
        <v>415</v>
      </c>
      <c r="D14" s="13" t="s">
        <v>409</v>
      </c>
      <c r="E14" s="116" t="s">
        <v>111</v>
      </c>
      <c r="F14" s="15">
        <v>5</v>
      </c>
      <c r="G14" s="15">
        <v>5</v>
      </c>
      <c r="H14" s="15"/>
      <c r="I14" s="15"/>
      <c r="J14" s="15"/>
      <c r="K14" s="15"/>
      <c r="L14" s="15">
        <v>5</v>
      </c>
      <c r="M14" s="15">
        <v>5</v>
      </c>
      <c r="N14" s="15"/>
      <c r="O14" s="15"/>
      <c r="P14" s="15"/>
      <c r="Q14" s="15"/>
    </row>
    <row r="15" ht="25.5" customHeight="1" spans="1:17">
      <c r="A15" s="13" t="s">
        <v>301</v>
      </c>
      <c r="B15" s="13" t="s">
        <v>416</v>
      </c>
      <c r="C15" s="13" t="s">
        <v>417</v>
      </c>
      <c r="D15" s="13" t="s">
        <v>418</v>
      </c>
      <c r="E15" s="116" t="s">
        <v>111</v>
      </c>
      <c r="F15" s="15">
        <v>25</v>
      </c>
      <c r="G15" s="15">
        <v>25</v>
      </c>
      <c r="H15" s="15"/>
      <c r="I15" s="15"/>
      <c r="J15" s="15"/>
      <c r="K15" s="15"/>
      <c r="L15" s="15">
        <v>25</v>
      </c>
      <c r="M15" s="15">
        <v>25</v>
      </c>
      <c r="N15" s="15"/>
      <c r="O15" s="15"/>
      <c r="P15" s="15"/>
      <c r="Q15" s="15"/>
    </row>
    <row r="16" ht="25.5" customHeight="1" spans="1:17">
      <c r="A16" s="13" t="s">
        <v>301</v>
      </c>
      <c r="B16" s="13" t="s">
        <v>419</v>
      </c>
      <c r="C16" s="13" t="s">
        <v>420</v>
      </c>
      <c r="D16" s="13" t="s">
        <v>404</v>
      </c>
      <c r="E16" s="116" t="s">
        <v>111</v>
      </c>
      <c r="F16" s="15">
        <v>908.49</v>
      </c>
      <c r="G16" s="15">
        <v>1514.15</v>
      </c>
      <c r="H16" s="15"/>
      <c r="I16" s="15"/>
      <c r="J16" s="15"/>
      <c r="K16" s="15"/>
      <c r="L16" s="15">
        <v>1514.15</v>
      </c>
      <c r="M16" s="15">
        <v>1514.15</v>
      </c>
      <c r="N16" s="15"/>
      <c r="O16" s="15"/>
      <c r="P16" s="15"/>
      <c r="Q16" s="15"/>
    </row>
    <row r="17" ht="25.5" customHeight="1" spans="1:17">
      <c r="A17" s="13" t="s">
        <v>301</v>
      </c>
      <c r="B17" s="13" t="s">
        <v>421</v>
      </c>
      <c r="C17" s="13" t="s">
        <v>422</v>
      </c>
      <c r="D17" s="13" t="s">
        <v>404</v>
      </c>
      <c r="E17" s="116" t="s">
        <v>111</v>
      </c>
      <c r="F17" s="15">
        <v>25</v>
      </c>
      <c r="G17" s="15">
        <v>25</v>
      </c>
      <c r="H17" s="15"/>
      <c r="I17" s="15"/>
      <c r="J17" s="15"/>
      <c r="K17" s="15"/>
      <c r="L17" s="15">
        <v>25</v>
      </c>
      <c r="M17" s="15">
        <v>25</v>
      </c>
      <c r="N17" s="15"/>
      <c r="O17" s="15"/>
      <c r="P17" s="15"/>
      <c r="Q17" s="15"/>
    </row>
    <row r="18" ht="25.5" customHeight="1" spans="1:17">
      <c r="A18" s="13" t="s">
        <v>301</v>
      </c>
      <c r="B18" s="13" t="s">
        <v>423</v>
      </c>
      <c r="C18" s="13" t="s">
        <v>424</v>
      </c>
      <c r="D18" s="13" t="s">
        <v>418</v>
      </c>
      <c r="E18" s="116" t="s">
        <v>111</v>
      </c>
      <c r="F18" s="15">
        <v>3</v>
      </c>
      <c r="G18" s="15">
        <v>3</v>
      </c>
      <c r="H18" s="15"/>
      <c r="I18" s="15"/>
      <c r="J18" s="15"/>
      <c r="K18" s="15"/>
      <c r="L18" s="15">
        <v>3</v>
      </c>
      <c r="M18" s="15">
        <v>3</v>
      </c>
      <c r="N18" s="15"/>
      <c r="O18" s="15"/>
      <c r="P18" s="15"/>
      <c r="Q18" s="15"/>
    </row>
    <row r="19" ht="25.5" customHeight="1" spans="1:17">
      <c r="A19" s="13" t="s">
        <v>301</v>
      </c>
      <c r="B19" s="13" t="s">
        <v>425</v>
      </c>
      <c r="C19" s="13" t="s">
        <v>426</v>
      </c>
      <c r="D19" s="13" t="s">
        <v>404</v>
      </c>
      <c r="E19" s="116" t="s">
        <v>111</v>
      </c>
      <c r="F19" s="15">
        <v>651</v>
      </c>
      <c r="G19" s="15">
        <v>651</v>
      </c>
      <c r="H19" s="15"/>
      <c r="I19" s="15"/>
      <c r="J19" s="15"/>
      <c r="K19" s="15"/>
      <c r="L19" s="15">
        <v>651</v>
      </c>
      <c r="M19" s="15">
        <v>651</v>
      </c>
      <c r="N19" s="15"/>
      <c r="O19" s="15"/>
      <c r="P19" s="15"/>
      <c r="Q19" s="15"/>
    </row>
    <row r="20" ht="25.5" customHeight="1" spans="1:17">
      <c r="A20" s="13" t="s">
        <v>301</v>
      </c>
      <c r="B20" s="13" t="s">
        <v>427</v>
      </c>
      <c r="C20" s="13" t="s">
        <v>428</v>
      </c>
      <c r="D20" s="13" t="s">
        <v>404</v>
      </c>
      <c r="E20" s="116" t="s">
        <v>111</v>
      </c>
      <c r="F20" s="15">
        <v>408</v>
      </c>
      <c r="G20" s="15">
        <v>680</v>
      </c>
      <c r="H20" s="15"/>
      <c r="I20" s="15"/>
      <c r="J20" s="15"/>
      <c r="K20" s="15"/>
      <c r="L20" s="15">
        <v>680</v>
      </c>
      <c r="M20" s="15">
        <v>680</v>
      </c>
      <c r="N20" s="15"/>
      <c r="O20" s="15"/>
      <c r="P20" s="15"/>
      <c r="Q20" s="15"/>
    </row>
    <row r="21" ht="25.5" customHeight="1" spans="1:17">
      <c r="A21" s="13" t="s">
        <v>301</v>
      </c>
      <c r="B21" s="13" t="s">
        <v>429</v>
      </c>
      <c r="C21" s="13" t="s">
        <v>428</v>
      </c>
      <c r="D21" s="13" t="s">
        <v>404</v>
      </c>
      <c r="E21" s="116" t="s">
        <v>111</v>
      </c>
      <c r="F21" s="15">
        <v>300</v>
      </c>
      <c r="G21" s="15">
        <v>500</v>
      </c>
      <c r="H21" s="15"/>
      <c r="I21" s="15"/>
      <c r="J21" s="15"/>
      <c r="K21" s="15"/>
      <c r="L21" s="15">
        <v>500</v>
      </c>
      <c r="M21" s="15">
        <v>500</v>
      </c>
      <c r="N21" s="15"/>
      <c r="O21" s="15"/>
      <c r="P21" s="15"/>
      <c r="Q21" s="15"/>
    </row>
    <row r="22" ht="25.5" customHeight="1" spans="1:17">
      <c r="A22" s="13" t="s">
        <v>301</v>
      </c>
      <c r="B22" s="13" t="s">
        <v>430</v>
      </c>
      <c r="C22" s="13" t="s">
        <v>428</v>
      </c>
      <c r="D22" s="13" t="s">
        <v>404</v>
      </c>
      <c r="E22" s="116" t="s">
        <v>111</v>
      </c>
      <c r="F22" s="15">
        <v>300</v>
      </c>
      <c r="G22" s="15">
        <v>500</v>
      </c>
      <c r="H22" s="15"/>
      <c r="I22" s="15"/>
      <c r="J22" s="15"/>
      <c r="K22" s="15"/>
      <c r="L22" s="15">
        <v>500</v>
      </c>
      <c r="M22" s="15">
        <v>500</v>
      </c>
      <c r="N22" s="15"/>
      <c r="O22" s="15"/>
      <c r="P22" s="15"/>
      <c r="Q22" s="15"/>
    </row>
    <row r="23" ht="25.5" customHeight="1" spans="1:17">
      <c r="A23" s="13" t="s">
        <v>301</v>
      </c>
      <c r="B23" s="13" t="s">
        <v>431</v>
      </c>
      <c r="C23" s="13" t="s">
        <v>428</v>
      </c>
      <c r="D23" s="13" t="s">
        <v>404</v>
      </c>
      <c r="E23" s="116" t="s">
        <v>111</v>
      </c>
      <c r="F23" s="15">
        <v>300</v>
      </c>
      <c r="G23" s="15">
        <v>500</v>
      </c>
      <c r="H23" s="15"/>
      <c r="I23" s="15"/>
      <c r="J23" s="15"/>
      <c r="K23" s="15"/>
      <c r="L23" s="15">
        <v>500</v>
      </c>
      <c r="M23" s="15">
        <v>500</v>
      </c>
      <c r="N23" s="15"/>
      <c r="O23" s="15"/>
      <c r="P23" s="15"/>
      <c r="Q23" s="15"/>
    </row>
    <row r="24" ht="25.5" customHeight="1" spans="1:17">
      <c r="A24" s="13" t="s">
        <v>301</v>
      </c>
      <c r="B24" s="13" t="s">
        <v>432</v>
      </c>
      <c r="C24" s="13" t="s">
        <v>428</v>
      </c>
      <c r="D24" s="13" t="s">
        <v>404</v>
      </c>
      <c r="E24" s="116" t="s">
        <v>111</v>
      </c>
      <c r="F24" s="15">
        <v>600</v>
      </c>
      <c r="G24" s="15">
        <v>1000</v>
      </c>
      <c r="H24" s="15"/>
      <c r="I24" s="15"/>
      <c r="J24" s="15"/>
      <c r="K24" s="15"/>
      <c r="L24" s="15">
        <v>1000</v>
      </c>
      <c r="M24" s="15">
        <v>1000</v>
      </c>
      <c r="N24" s="15"/>
      <c r="O24" s="15"/>
      <c r="P24" s="15"/>
      <c r="Q24" s="15"/>
    </row>
    <row r="25" ht="25.5" customHeight="1" spans="1:17">
      <c r="A25" s="13" t="s">
        <v>301</v>
      </c>
      <c r="B25" s="13" t="s">
        <v>433</v>
      </c>
      <c r="C25" s="13" t="s">
        <v>434</v>
      </c>
      <c r="D25" s="13" t="s">
        <v>435</v>
      </c>
      <c r="E25" s="116" t="s">
        <v>111</v>
      </c>
      <c r="F25" s="15">
        <v>92.68</v>
      </c>
      <c r="G25" s="15">
        <v>92.68</v>
      </c>
      <c r="H25" s="15"/>
      <c r="I25" s="15"/>
      <c r="J25" s="15"/>
      <c r="K25" s="15"/>
      <c r="L25" s="15">
        <v>92.6784</v>
      </c>
      <c r="M25" s="15">
        <v>92.6784</v>
      </c>
      <c r="N25" s="15"/>
      <c r="O25" s="15"/>
      <c r="P25" s="15"/>
      <c r="Q25" s="15"/>
    </row>
    <row r="26" ht="25.5" customHeight="1" spans="1:17">
      <c r="A26" s="13" t="s">
        <v>301</v>
      </c>
      <c r="B26" s="13" t="s">
        <v>436</v>
      </c>
      <c r="C26" s="13" t="s">
        <v>437</v>
      </c>
      <c r="D26" s="13" t="s">
        <v>435</v>
      </c>
      <c r="E26" s="116" t="s">
        <v>111</v>
      </c>
      <c r="F26" s="15">
        <v>207.09</v>
      </c>
      <c r="G26" s="15">
        <v>207.09</v>
      </c>
      <c r="H26" s="15"/>
      <c r="I26" s="15"/>
      <c r="J26" s="15"/>
      <c r="K26" s="15"/>
      <c r="L26" s="15">
        <v>207.088</v>
      </c>
      <c r="M26" s="15">
        <v>207.088</v>
      </c>
      <c r="N26" s="15"/>
      <c r="O26" s="15"/>
      <c r="P26" s="15"/>
      <c r="Q26" s="15"/>
    </row>
    <row r="27" ht="25.5" customHeight="1" spans="1:17">
      <c r="A27" s="13" t="s">
        <v>301</v>
      </c>
      <c r="B27" s="13" t="s">
        <v>438</v>
      </c>
      <c r="C27" s="13" t="s">
        <v>437</v>
      </c>
      <c r="D27" s="13" t="s">
        <v>435</v>
      </c>
      <c r="E27" s="116" t="s">
        <v>111</v>
      </c>
      <c r="F27" s="15">
        <v>370</v>
      </c>
      <c r="G27" s="15">
        <v>370</v>
      </c>
      <c r="H27" s="15"/>
      <c r="I27" s="15"/>
      <c r="J27" s="15"/>
      <c r="K27" s="15"/>
      <c r="L27" s="15">
        <v>370</v>
      </c>
      <c r="M27" s="15">
        <v>370</v>
      </c>
      <c r="N27" s="15"/>
      <c r="O27" s="15"/>
      <c r="P27" s="15"/>
      <c r="Q27" s="15"/>
    </row>
    <row r="28" ht="25.5" customHeight="1" spans="1:17">
      <c r="A28" s="13" t="s">
        <v>301</v>
      </c>
      <c r="B28" s="13" t="s">
        <v>439</v>
      </c>
      <c r="C28" s="13" t="s">
        <v>437</v>
      </c>
      <c r="D28" s="13" t="s">
        <v>435</v>
      </c>
      <c r="E28" s="116" t="s">
        <v>111</v>
      </c>
      <c r="F28" s="15">
        <v>40</v>
      </c>
      <c r="G28" s="15">
        <v>40</v>
      </c>
      <c r="H28" s="15"/>
      <c r="I28" s="15"/>
      <c r="J28" s="15"/>
      <c r="K28" s="15"/>
      <c r="L28" s="15">
        <v>40</v>
      </c>
      <c r="M28" s="15">
        <v>40</v>
      </c>
      <c r="N28" s="15"/>
      <c r="O28" s="15"/>
      <c r="P28" s="15"/>
      <c r="Q28" s="15"/>
    </row>
    <row r="29" ht="25.5" customHeight="1" spans="1:17">
      <c r="A29" s="13" t="s">
        <v>301</v>
      </c>
      <c r="B29" s="13" t="s">
        <v>440</v>
      </c>
      <c r="C29" s="13" t="s">
        <v>437</v>
      </c>
      <c r="D29" s="13" t="s">
        <v>435</v>
      </c>
      <c r="E29" s="116" t="s">
        <v>111</v>
      </c>
      <c r="F29" s="15">
        <v>75</v>
      </c>
      <c r="G29" s="15">
        <v>75</v>
      </c>
      <c r="H29" s="15"/>
      <c r="I29" s="15"/>
      <c r="J29" s="15"/>
      <c r="K29" s="15"/>
      <c r="L29" s="15">
        <v>75</v>
      </c>
      <c r="M29" s="15">
        <v>75</v>
      </c>
      <c r="N29" s="15"/>
      <c r="O29" s="15"/>
      <c r="P29" s="15"/>
      <c r="Q29" s="15"/>
    </row>
    <row r="30" ht="25.5" customHeight="1" spans="1:17">
      <c r="A30" s="13" t="s">
        <v>301</v>
      </c>
      <c r="B30" s="13" t="s">
        <v>441</v>
      </c>
      <c r="C30" s="13" t="s">
        <v>442</v>
      </c>
      <c r="D30" s="13" t="s">
        <v>435</v>
      </c>
      <c r="E30" s="116" t="s">
        <v>111</v>
      </c>
      <c r="F30" s="15">
        <v>15</v>
      </c>
      <c r="G30" s="15">
        <v>15</v>
      </c>
      <c r="H30" s="15"/>
      <c r="I30" s="15"/>
      <c r="J30" s="15"/>
      <c r="K30" s="15"/>
      <c r="L30" s="15">
        <v>15</v>
      </c>
      <c r="M30" s="15">
        <v>15</v>
      </c>
      <c r="N30" s="15"/>
      <c r="O30" s="15"/>
      <c r="P30" s="15"/>
      <c r="Q30" s="15"/>
    </row>
    <row r="31" ht="25.5" customHeight="1" spans="1:17">
      <c r="A31" s="13" t="s">
        <v>301</v>
      </c>
      <c r="B31" s="13" t="s">
        <v>443</v>
      </c>
      <c r="C31" s="13" t="s">
        <v>444</v>
      </c>
      <c r="D31" s="13" t="s">
        <v>435</v>
      </c>
      <c r="E31" s="116" t="s">
        <v>111</v>
      </c>
      <c r="F31" s="15">
        <v>15.6</v>
      </c>
      <c r="G31" s="15">
        <v>260</v>
      </c>
      <c r="H31" s="15"/>
      <c r="I31" s="15"/>
      <c r="J31" s="15"/>
      <c r="K31" s="15"/>
      <c r="L31" s="15">
        <v>260</v>
      </c>
      <c r="M31" s="15">
        <v>260</v>
      </c>
      <c r="N31" s="15"/>
      <c r="O31" s="15"/>
      <c r="P31" s="15"/>
      <c r="Q31" s="15"/>
    </row>
    <row r="32" ht="21" customHeight="1" spans="1:17">
      <c r="A32" s="91" t="s">
        <v>94</v>
      </c>
      <c r="B32" s="92"/>
      <c r="C32" s="92"/>
      <c r="D32" s="92"/>
      <c r="E32" s="115"/>
      <c r="F32" s="15">
        <v>4408.3564</v>
      </c>
      <c r="G32" s="15">
        <v>6530.4164</v>
      </c>
      <c r="H32" s="15"/>
      <c r="I32" s="15"/>
      <c r="J32" s="15"/>
      <c r="K32" s="15"/>
      <c r="L32" s="15">
        <v>6530.4164</v>
      </c>
      <c r="M32" s="15">
        <v>6530.4164</v>
      </c>
      <c r="N32" s="15"/>
      <c r="O32" s="15"/>
      <c r="P32" s="15"/>
      <c r="Q32" s="15"/>
    </row>
  </sheetData>
  <mergeCells count="16">
    <mergeCell ref="A2:Q2"/>
    <mergeCell ref="A3:F3"/>
    <mergeCell ref="G4:Q4"/>
    <mergeCell ref="L5:Q5"/>
    <mergeCell ref="A32:E3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275" right="0.15625" top="1" bottom="1" header="0.5" footer="0.5"/>
  <pageSetup paperSize="9" scale="6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E15" sqref="E15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777777777778" customWidth="1"/>
    <col min="4" max="4" width="23.5740740740741" customWidth="1"/>
    <col min="5" max="7" width="27" customWidth="1"/>
    <col min="8" max="9" width="20.1388888888889" customWidth="1"/>
    <col min="10" max="10" width="25.2777777777778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78"/>
      <c r="B1" s="78"/>
      <c r="C1" s="78"/>
      <c r="D1" s="79"/>
      <c r="E1" s="79"/>
      <c r="F1" s="79"/>
      <c r="G1" s="79"/>
      <c r="H1" s="78"/>
      <c r="I1" s="78"/>
      <c r="J1" s="78"/>
      <c r="K1" s="78"/>
      <c r="L1" s="94"/>
      <c r="M1" s="78"/>
      <c r="N1" s="78"/>
      <c r="O1" s="78"/>
      <c r="P1" s="75"/>
      <c r="Q1" s="101"/>
      <c r="R1" s="102" t="s">
        <v>445</v>
      </c>
    </row>
    <row r="2" ht="27.75" customHeight="1" spans="1:18">
      <c r="A2" s="42" t="s">
        <v>446</v>
      </c>
      <c r="B2" s="80"/>
      <c r="C2" s="80"/>
      <c r="D2" s="81"/>
      <c r="E2" s="81"/>
      <c r="F2" s="81"/>
      <c r="G2" s="81"/>
      <c r="H2" s="80"/>
      <c r="I2" s="80"/>
      <c r="J2" s="80"/>
      <c r="K2" s="80"/>
      <c r="L2" s="95"/>
      <c r="M2" s="80"/>
      <c r="N2" s="80"/>
      <c r="O2" s="80"/>
      <c r="P2" s="81"/>
      <c r="Q2" s="95"/>
      <c r="R2" s="80"/>
    </row>
    <row r="3" ht="18.75" customHeight="1" spans="1:18">
      <c r="A3" s="82" t="str">
        <f>"单位名称："&amp;"曲靖市妇幼保健院"</f>
        <v>单位名称：曲靖市妇幼保健院</v>
      </c>
      <c r="B3" s="67"/>
      <c r="C3" s="67"/>
      <c r="D3" s="69"/>
      <c r="E3" s="69"/>
      <c r="F3" s="69"/>
      <c r="G3" s="69"/>
      <c r="H3" s="67"/>
      <c r="I3" s="67"/>
      <c r="J3" s="67"/>
      <c r="K3" s="67"/>
      <c r="L3" s="94"/>
      <c r="M3" s="78"/>
      <c r="N3" s="78"/>
      <c r="O3" s="78"/>
      <c r="P3" s="96"/>
      <c r="Q3" s="103"/>
      <c r="R3" s="297" t="s">
        <v>2</v>
      </c>
    </row>
    <row r="4" ht="15.75" customHeight="1" spans="1:18">
      <c r="A4" s="24" t="s">
        <v>392</v>
      </c>
      <c r="B4" s="83" t="s">
        <v>447</v>
      </c>
      <c r="C4" s="83" t="s">
        <v>448</v>
      </c>
      <c r="D4" s="84" t="s">
        <v>449</v>
      </c>
      <c r="E4" s="84" t="s">
        <v>450</v>
      </c>
      <c r="F4" s="84" t="s">
        <v>451</v>
      </c>
      <c r="G4" s="84" t="s">
        <v>452</v>
      </c>
      <c r="H4" s="48" t="s">
        <v>232</v>
      </c>
      <c r="I4" s="48"/>
      <c r="J4" s="48"/>
      <c r="K4" s="48"/>
      <c r="L4" s="97"/>
      <c r="M4" s="48"/>
      <c r="N4" s="48"/>
      <c r="O4" s="48"/>
      <c r="P4" s="98"/>
      <c r="Q4" s="97"/>
      <c r="R4" s="49"/>
    </row>
    <row r="5" ht="17.25" customHeight="1" spans="1:18">
      <c r="A5" s="27"/>
      <c r="B5" s="85"/>
      <c r="C5" s="85"/>
      <c r="D5" s="86"/>
      <c r="E5" s="86"/>
      <c r="F5" s="86"/>
      <c r="G5" s="86"/>
      <c r="H5" s="85" t="s">
        <v>29</v>
      </c>
      <c r="I5" s="85" t="s">
        <v>32</v>
      </c>
      <c r="J5" s="85" t="s">
        <v>398</v>
      </c>
      <c r="K5" s="85" t="s">
        <v>399</v>
      </c>
      <c r="L5" s="86" t="s">
        <v>400</v>
      </c>
      <c r="M5" s="99" t="s">
        <v>453</v>
      </c>
      <c r="N5" s="99"/>
      <c r="O5" s="99"/>
      <c r="P5" s="100"/>
      <c r="Q5" s="105"/>
      <c r="R5" s="87"/>
    </row>
    <row r="6" ht="54" customHeight="1" spans="1:18">
      <c r="A6" s="30"/>
      <c r="B6" s="87"/>
      <c r="C6" s="87"/>
      <c r="D6" s="88"/>
      <c r="E6" s="88"/>
      <c r="F6" s="88"/>
      <c r="G6" s="88"/>
      <c r="H6" s="87"/>
      <c r="I6" s="87" t="s">
        <v>31</v>
      </c>
      <c r="J6" s="87"/>
      <c r="K6" s="87"/>
      <c r="L6" s="88"/>
      <c r="M6" s="87" t="s">
        <v>31</v>
      </c>
      <c r="N6" s="87" t="s">
        <v>37</v>
      </c>
      <c r="O6" s="87" t="s">
        <v>241</v>
      </c>
      <c r="P6" s="60" t="s">
        <v>39</v>
      </c>
      <c r="Q6" s="88" t="s">
        <v>40</v>
      </c>
      <c r="R6" s="87" t="s">
        <v>41</v>
      </c>
    </row>
    <row r="7" ht="15" customHeight="1" spans="1:18">
      <c r="A7" s="30">
        <v>1</v>
      </c>
      <c r="B7" s="87">
        <v>2</v>
      </c>
      <c r="C7" s="87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</row>
    <row r="8" ht="21" customHeight="1" spans="1:18">
      <c r="A8" s="13"/>
      <c r="B8" s="89"/>
      <c r="C8" s="89"/>
      <c r="D8" s="90"/>
      <c r="E8" s="90"/>
      <c r="F8" s="90"/>
      <c r="G8" s="9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91" t="s">
        <v>454</v>
      </c>
      <c r="B10" s="92"/>
      <c r="C10" s="93"/>
      <c r="D10" s="90"/>
      <c r="E10" s="90"/>
      <c r="F10" s="90"/>
      <c r="G10" s="9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455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12" sqref="A12"/>
    </sheetView>
  </sheetViews>
  <sheetFormatPr defaultColWidth="9.13888888888889" defaultRowHeight="14.25" customHeight="1"/>
  <cols>
    <col min="1" max="1" width="37.712962962963" customWidth="1"/>
    <col min="2" max="4" width="13.4259259259259" customWidth="1"/>
    <col min="5" max="5" width="10.2777777777778" customWidth="1"/>
    <col min="7" max="14" width="10.2777777777778" customWidth="1"/>
  </cols>
  <sheetData>
    <row r="1" ht="13.5" customHeight="1" spans="4:14">
      <c r="D1" s="62"/>
      <c r="F1" s="63"/>
      <c r="N1" s="75" t="s">
        <v>456</v>
      </c>
    </row>
    <row r="2" ht="35.25" customHeight="1" spans="1:14">
      <c r="A2" s="64" t="s">
        <v>457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24" customHeight="1" spans="1:13">
      <c r="A3" s="66" t="str">
        <f>"单位名称："&amp;"曲靖市妇幼保健院"</f>
        <v>单位名称：曲靖市妇幼保健院</v>
      </c>
      <c r="B3" s="67"/>
      <c r="C3" s="67"/>
      <c r="D3" s="68"/>
      <c r="E3" s="67"/>
      <c r="F3" s="69"/>
      <c r="G3" s="67"/>
      <c r="H3" s="67"/>
      <c r="I3" s="67"/>
      <c r="J3" s="67"/>
      <c r="K3" s="22"/>
      <c r="L3" s="22"/>
      <c r="M3" s="298" t="s">
        <v>2</v>
      </c>
    </row>
    <row r="4" ht="19.5" customHeight="1" spans="1:14">
      <c r="A4" s="10" t="s">
        <v>458</v>
      </c>
      <c r="B4" s="10" t="s">
        <v>232</v>
      </c>
      <c r="C4" s="10"/>
      <c r="D4" s="10"/>
      <c r="E4" s="10" t="s">
        <v>459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70" t="s">
        <v>460</v>
      </c>
      <c r="E5" s="59" t="s">
        <v>461</v>
      </c>
      <c r="F5" s="59" t="s">
        <v>462</v>
      </c>
      <c r="G5" s="59" t="s">
        <v>463</v>
      </c>
      <c r="H5" s="59" t="s">
        <v>464</v>
      </c>
      <c r="I5" s="59" t="s">
        <v>465</v>
      </c>
      <c r="J5" s="59" t="s">
        <v>466</v>
      </c>
      <c r="K5" s="59" t="s">
        <v>467</v>
      </c>
      <c r="L5" s="59" t="s">
        <v>468</v>
      </c>
      <c r="M5" s="59" t="s">
        <v>469</v>
      </c>
      <c r="N5" s="59" t="s">
        <v>470</v>
      </c>
    </row>
    <row r="6" ht="19.5" customHeight="1" spans="1:14">
      <c r="A6" s="71">
        <v>1</v>
      </c>
      <c r="B6" s="71">
        <v>2</v>
      </c>
      <c r="C6" s="71">
        <v>3</v>
      </c>
      <c r="D6" s="10">
        <v>4</v>
      </c>
      <c r="E6" s="59">
        <v>5</v>
      </c>
      <c r="F6" s="71">
        <v>6</v>
      </c>
      <c r="G6" s="59">
        <v>7</v>
      </c>
      <c r="H6" s="72">
        <v>8</v>
      </c>
      <c r="I6" s="59">
        <v>9</v>
      </c>
      <c r="J6" s="59">
        <v>10</v>
      </c>
      <c r="K6" s="59">
        <v>11</v>
      </c>
      <c r="L6" s="72">
        <v>12</v>
      </c>
      <c r="M6" s="59">
        <v>13</v>
      </c>
      <c r="N6" s="77">
        <v>14</v>
      </c>
    </row>
    <row r="7" ht="18.75" customHeight="1" spans="1:14">
      <c r="A7" s="7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7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s="74" t="s">
        <v>471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topLeftCell="A4" workbookViewId="0">
      <selection activeCell="D19" sqref="D19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61" t="s">
        <v>472</v>
      </c>
    </row>
    <row r="2" ht="28.5" customHeight="1" spans="1:10">
      <c r="A2" s="57" t="s">
        <v>473</v>
      </c>
      <c r="B2" s="3"/>
      <c r="C2" s="3"/>
      <c r="D2" s="3"/>
      <c r="E2" s="3"/>
      <c r="F2" s="58"/>
      <c r="G2" s="3"/>
      <c r="H2" s="58"/>
      <c r="I2" s="58"/>
      <c r="J2" s="3"/>
    </row>
    <row r="3" ht="17.25" customHeight="1" spans="1:1">
      <c r="A3" s="4" t="str">
        <f>"单位名称："&amp;"曲靖市妇幼保健院"</f>
        <v>单位名称：曲靖市妇幼保健院</v>
      </c>
    </row>
    <row r="4" ht="44.25" customHeight="1" spans="1:10">
      <c r="A4" s="51" t="s">
        <v>324</v>
      </c>
      <c r="B4" s="51" t="s">
        <v>325</v>
      </c>
      <c r="C4" s="51" t="s">
        <v>326</v>
      </c>
      <c r="D4" s="51" t="s">
        <v>327</v>
      </c>
      <c r="E4" s="51" t="s">
        <v>328</v>
      </c>
      <c r="F4" s="59" t="s">
        <v>329</v>
      </c>
      <c r="G4" s="51" t="s">
        <v>330</v>
      </c>
      <c r="H4" s="59" t="s">
        <v>331</v>
      </c>
      <c r="I4" s="59" t="s">
        <v>332</v>
      </c>
      <c r="J4" s="51" t="s">
        <v>333</v>
      </c>
    </row>
    <row r="5" ht="14.25" customHeight="1" spans="1:10">
      <c r="A5" s="51">
        <v>1</v>
      </c>
      <c r="B5" s="59">
        <v>2</v>
      </c>
      <c r="C5" s="60">
        <v>3</v>
      </c>
      <c r="D5" s="60">
        <v>4</v>
      </c>
      <c r="E5" s="60">
        <v>5</v>
      </c>
      <c r="F5" s="60">
        <v>6</v>
      </c>
      <c r="G5" s="59">
        <v>7</v>
      </c>
      <c r="H5" s="60">
        <v>8</v>
      </c>
      <c r="I5" s="59">
        <v>9</v>
      </c>
      <c r="J5" s="59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474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0"/>
  <sheetViews>
    <sheetView workbookViewId="0">
      <selection activeCell="J7" sqref="J7"/>
    </sheetView>
  </sheetViews>
  <sheetFormatPr defaultColWidth="9.13888888888889" defaultRowHeight="12" customHeight="1" outlineLevelCol="7"/>
  <cols>
    <col min="1" max="1" width="22.712962962963" customWidth="1"/>
    <col min="2" max="2" width="24.5740740740741" style="40" customWidth="1"/>
    <col min="3" max="3" width="30.4259259259259" customWidth="1"/>
    <col min="4" max="4" width="24.3796296296296" customWidth="1"/>
    <col min="5" max="5" width="12.25" customWidth="1"/>
    <col min="6" max="6" width="11.3796296296296" customWidth="1"/>
    <col min="7" max="7" width="16.25" customWidth="1"/>
    <col min="8" max="8" width="18.25" customWidth="1"/>
  </cols>
  <sheetData>
    <row r="1" ht="14.25" customHeight="1" spans="8:8">
      <c r="H1" s="41" t="s">
        <v>475</v>
      </c>
    </row>
    <row r="2" ht="28.5" customHeight="1" spans="1:8">
      <c r="A2" s="42" t="s">
        <v>476</v>
      </c>
      <c r="B2" s="43"/>
      <c r="C2" s="20"/>
      <c r="D2" s="20"/>
      <c r="E2" s="20"/>
      <c r="F2" s="20"/>
      <c r="G2" s="20"/>
      <c r="H2" s="20"/>
    </row>
    <row r="3" ht="13.5" customHeight="1" spans="1:2">
      <c r="A3" s="44" t="str">
        <f>"单位名称："&amp;"曲靖市妇幼保健院"</f>
        <v>单位名称：曲靖市妇幼保健院</v>
      </c>
      <c r="B3" s="45"/>
    </row>
    <row r="4" ht="18" customHeight="1" spans="1:8">
      <c r="A4" s="24" t="s">
        <v>384</v>
      </c>
      <c r="B4" s="46" t="s">
        <v>477</v>
      </c>
      <c r="C4" s="24" t="s">
        <v>478</v>
      </c>
      <c r="D4" s="24" t="s">
        <v>479</v>
      </c>
      <c r="E4" s="24" t="s">
        <v>480</v>
      </c>
      <c r="F4" s="47" t="s">
        <v>481</v>
      </c>
      <c r="G4" s="48"/>
      <c r="H4" s="49"/>
    </row>
    <row r="5" ht="18" customHeight="1" spans="1:8">
      <c r="A5" s="30"/>
      <c r="B5" s="50"/>
      <c r="C5" s="30"/>
      <c r="D5" s="30"/>
      <c r="E5" s="30"/>
      <c r="F5" s="51" t="s">
        <v>396</v>
      </c>
      <c r="G5" s="51" t="s">
        <v>482</v>
      </c>
      <c r="H5" s="51" t="s">
        <v>483</v>
      </c>
    </row>
    <row r="6" ht="21" customHeight="1" spans="1:8">
      <c r="A6" s="51">
        <v>1</v>
      </c>
      <c r="B6" s="52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21" customHeight="1" spans="1:8">
      <c r="A7" s="53" t="s">
        <v>43</v>
      </c>
      <c r="B7" s="54" t="s">
        <v>402</v>
      </c>
      <c r="C7" s="13" t="s">
        <v>403</v>
      </c>
      <c r="D7" s="13" t="s">
        <v>402</v>
      </c>
      <c r="E7" s="13" t="s">
        <v>404</v>
      </c>
      <c r="F7" s="55">
        <v>1</v>
      </c>
      <c r="G7" s="15">
        <v>23</v>
      </c>
      <c r="H7" s="15">
        <v>23</v>
      </c>
    </row>
    <row r="8" ht="21" customHeight="1" spans="1:8">
      <c r="A8" s="53" t="s">
        <v>43</v>
      </c>
      <c r="B8" s="54" t="s">
        <v>405</v>
      </c>
      <c r="C8" s="13" t="s">
        <v>406</v>
      </c>
      <c r="D8" s="13" t="s">
        <v>405</v>
      </c>
      <c r="E8" s="13" t="s">
        <v>404</v>
      </c>
      <c r="F8" s="55">
        <v>1</v>
      </c>
      <c r="G8" s="15">
        <v>17</v>
      </c>
      <c r="H8" s="15">
        <v>17</v>
      </c>
    </row>
    <row r="9" ht="21" customHeight="1" spans="1:8">
      <c r="A9" s="53" t="s">
        <v>43</v>
      </c>
      <c r="B9" s="54" t="s">
        <v>407</v>
      </c>
      <c r="C9" s="13" t="s">
        <v>408</v>
      </c>
      <c r="D9" s="13" t="s">
        <v>407</v>
      </c>
      <c r="E9" s="13" t="s">
        <v>409</v>
      </c>
      <c r="F9" s="55">
        <v>1</v>
      </c>
      <c r="G9" s="15">
        <v>4.5</v>
      </c>
      <c r="H9" s="15">
        <v>4.5</v>
      </c>
    </row>
    <row r="10" ht="21" customHeight="1" spans="1:8">
      <c r="A10" s="53" t="s">
        <v>43</v>
      </c>
      <c r="B10" s="54" t="s">
        <v>410</v>
      </c>
      <c r="C10" s="13" t="s">
        <v>411</v>
      </c>
      <c r="D10" s="13" t="s">
        <v>410</v>
      </c>
      <c r="E10" s="13" t="s">
        <v>409</v>
      </c>
      <c r="F10" s="55">
        <v>1</v>
      </c>
      <c r="G10" s="15">
        <v>20</v>
      </c>
      <c r="H10" s="15">
        <v>20</v>
      </c>
    </row>
    <row r="11" ht="21" customHeight="1" spans="1:8">
      <c r="A11" s="53" t="s">
        <v>43</v>
      </c>
      <c r="B11" s="54" t="s">
        <v>412</v>
      </c>
      <c r="C11" s="13" t="s">
        <v>413</v>
      </c>
      <c r="D11" s="13" t="s">
        <v>412</v>
      </c>
      <c r="E11" s="13" t="s">
        <v>404</v>
      </c>
      <c r="F11" s="55">
        <v>1</v>
      </c>
      <c r="G11" s="15">
        <v>3</v>
      </c>
      <c r="H11" s="15">
        <v>3</v>
      </c>
    </row>
    <row r="12" ht="21" customHeight="1" spans="1:8">
      <c r="A12" s="53" t="s">
        <v>43</v>
      </c>
      <c r="B12" s="54" t="s">
        <v>414</v>
      </c>
      <c r="C12" s="13" t="s">
        <v>415</v>
      </c>
      <c r="D12" s="13" t="s">
        <v>414</v>
      </c>
      <c r="E12" s="13" t="s">
        <v>409</v>
      </c>
      <c r="F12" s="55">
        <v>1</v>
      </c>
      <c r="G12" s="15">
        <v>5</v>
      </c>
      <c r="H12" s="15">
        <v>5</v>
      </c>
    </row>
    <row r="13" ht="21" customHeight="1" spans="1:8">
      <c r="A13" s="53" t="s">
        <v>43</v>
      </c>
      <c r="B13" s="54" t="s">
        <v>416</v>
      </c>
      <c r="C13" s="13" t="s">
        <v>417</v>
      </c>
      <c r="D13" s="13" t="s">
        <v>416</v>
      </c>
      <c r="E13" s="13" t="s">
        <v>418</v>
      </c>
      <c r="F13" s="55">
        <v>1</v>
      </c>
      <c r="G13" s="15">
        <v>25</v>
      </c>
      <c r="H13" s="15">
        <v>25</v>
      </c>
    </row>
    <row r="14" ht="21" customHeight="1" spans="1:8">
      <c r="A14" s="53" t="s">
        <v>43</v>
      </c>
      <c r="B14" s="54" t="s">
        <v>419</v>
      </c>
      <c r="C14" s="13" t="s">
        <v>420</v>
      </c>
      <c r="D14" s="13" t="s">
        <v>419</v>
      </c>
      <c r="E14" s="13" t="s">
        <v>404</v>
      </c>
      <c r="F14" s="55">
        <v>1</v>
      </c>
      <c r="G14" s="15">
        <v>1514.15</v>
      </c>
      <c r="H14" s="15">
        <v>1514.15</v>
      </c>
    </row>
    <row r="15" ht="21" customHeight="1" spans="1:8">
      <c r="A15" s="53" t="s">
        <v>43</v>
      </c>
      <c r="B15" s="54" t="s">
        <v>421</v>
      </c>
      <c r="C15" s="13" t="s">
        <v>422</v>
      </c>
      <c r="D15" s="13" t="s">
        <v>421</v>
      </c>
      <c r="E15" s="13" t="s">
        <v>404</v>
      </c>
      <c r="F15" s="55">
        <v>1</v>
      </c>
      <c r="G15" s="15">
        <v>25</v>
      </c>
      <c r="H15" s="15">
        <v>25</v>
      </c>
    </row>
    <row r="16" ht="21" customHeight="1" spans="1:8">
      <c r="A16" s="53" t="s">
        <v>43</v>
      </c>
      <c r="B16" s="54" t="s">
        <v>423</v>
      </c>
      <c r="C16" s="13" t="s">
        <v>424</v>
      </c>
      <c r="D16" s="13" t="s">
        <v>423</v>
      </c>
      <c r="E16" s="13" t="s">
        <v>418</v>
      </c>
      <c r="F16" s="55">
        <v>1</v>
      </c>
      <c r="G16" s="15">
        <v>3</v>
      </c>
      <c r="H16" s="15">
        <v>3</v>
      </c>
    </row>
    <row r="17" ht="21" customHeight="1" spans="1:8">
      <c r="A17" s="53" t="s">
        <v>43</v>
      </c>
      <c r="B17" s="54" t="s">
        <v>425</v>
      </c>
      <c r="C17" s="13" t="s">
        <v>426</v>
      </c>
      <c r="D17" s="13" t="s">
        <v>425</v>
      </c>
      <c r="E17" s="13" t="s">
        <v>404</v>
      </c>
      <c r="F17" s="55">
        <v>1</v>
      </c>
      <c r="G17" s="15">
        <v>651</v>
      </c>
      <c r="H17" s="15">
        <v>651</v>
      </c>
    </row>
    <row r="18" ht="41" customHeight="1" spans="1:8">
      <c r="A18" s="53" t="s">
        <v>43</v>
      </c>
      <c r="B18" s="54" t="s">
        <v>427</v>
      </c>
      <c r="C18" s="13" t="s">
        <v>428</v>
      </c>
      <c r="D18" s="13" t="s">
        <v>427</v>
      </c>
      <c r="E18" s="13" t="s">
        <v>404</v>
      </c>
      <c r="F18" s="55">
        <v>1</v>
      </c>
      <c r="G18" s="15">
        <v>680</v>
      </c>
      <c r="H18" s="15">
        <v>680</v>
      </c>
    </row>
    <row r="19" ht="41" customHeight="1" spans="1:8">
      <c r="A19" s="53" t="s">
        <v>43</v>
      </c>
      <c r="B19" s="54" t="s">
        <v>429</v>
      </c>
      <c r="C19" s="13" t="s">
        <v>428</v>
      </c>
      <c r="D19" s="13" t="s">
        <v>429</v>
      </c>
      <c r="E19" s="13" t="s">
        <v>404</v>
      </c>
      <c r="F19" s="55">
        <v>1</v>
      </c>
      <c r="G19" s="15">
        <v>500</v>
      </c>
      <c r="H19" s="15">
        <v>500</v>
      </c>
    </row>
    <row r="20" ht="41" customHeight="1" spans="1:8">
      <c r="A20" s="53" t="s">
        <v>43</v>
      </c>
      <c r="B20" s="54" t="s">
        <v>430</v>
      </c>
      <c r="C20" s="13" t="s">
        <v>428</v>
      </c>
      <c r="D20" s="13" t="s">
        <v>430</v>
      </c>
      <c r="E20" s="13" t="s">
        <v>404</v>
      </c>
      <c r="F20" s="55">
        <v>1</v>
      </c>
      <c r="G20" s="15">
        <v>500</v>
      </c>
      <c r="H20" s="15">
        <v>500</v>
      </c>
    </row>
    <row r="21" ht="41" customHeight="1" spans="1:8">
      <c r="A21" s="53" t="s">
        <v>43</v>
      </c>
      <c r="B21" s="54" t="s">
        <v>431</v>
      </c>
      <c r="C21" s="13" t="s">
        <v>428</v>
      </c>
      <c r="D21" s="13" t="s">
        <v>431</v>
      </c>
      <c r="E21" s="13" t="s">
        <v>404</v>
      </c>
      <c r="F21" s="55">
        <v>1</v>
      </c>
      <c r="G21" s="15">
        <v>500</v>
      </c>
      <c r="H21" s="15">
        <v>500</v>
      </c>
    </row>
    <row r="22" ht="41" customHeight="1" spans="1:8">
      <c r="A22" s="53" t="s">
        <v>43</v>
      </c>
      <c r="B22" s="54" t="s">
        <v>432</v>
      </c>
      <c r="C22" s="13" t="s">
        <v>428</v>
      </c>
      <c r="D22" s="13" t="s">
        <v>432</v>
      </c>
      <c r="E22" s="13" t="s">
        <v>404</v>
      </c>
      <c r="F22" s="55">
        <v>1</v>
      </c>
      <c r="G22" s="15">
        <v>1000</v>
      </c>
      <c r="H22" s="15">
        <v>1000</v>
      </c>
    </row>
    <row r="23" ht="21" customHeight="1" spans="1:8">
      <c r="A23" s="53" t="s">
        <v>43</v>
      </c>
      <c r="B23" s="54" t="s">
        <v>433</v>
      </c>
      <c r="C23" s="13" t="s">
        <v>434</v>
      </c>
      <c r="D23" s="13" t="s">
        <v>433</v>
      </c>
      <c r="E23" s="13" t="s">
        <v>435</v>
      </c>
      <c r="F23" s="55">
        <v>1</v>
      </c>
      <c r="G23" s="15">
        <v>92.68</v>
      </c>
      <c r="H23" s="15">
        <v>92.68</v>
      </c>
    </row>
    <row r="24" ht="21" customHeight="1" spans="1:8">
      <c r="A24" s="53" t="s">
        <v>43</v>
      </c>
      <c r="B24" s="54" t="s">
        <v>436</v>
      </c>
      <c r="C24" s="13" t="s">
        <v>437</v>
      </c>
      <c r="D24" s="13" t="s">
        <v>436</v>
      </c>
      <c r="E24" s="13" t="s">
        <v>435</v>
      </c>
      <c r="F24" s="55">
        <v>1</v>
      </c>
      <c r="G24" s="15">
        <v>207.09</v>
      </c>
      <c r="H24" s="15">
        <v>207.09</v>
      </c>
    </row>
    <row r="25" ht="21" customHeight="1" spans="1:8">
      <c r="A25" s="53" t="s">
        <v>43</v>
      </c>
      <c r="B25" s="54" t="s">
        <v>438</v>
      </c>
      <c r="C25" s="13" t="s">
        <v>437</v>
      </c>
      <c r="D25" s="13" t="s">
        <v>438</v>
      </c>
      <c r="E25" s="13" t="s">
        <v>435</v>
      </c>
      <c r="F25" s="55">
        <v>1</v>
      </c>
      <c r="G25" s="15">
        <v>370</v>
      </c>
      <c r="H25" s="15">
        <v>370</v>
      </c>
    </row>
    <row r="26" ht="21" customHeight="1" spans="1:8">
      <c r="A26" s="53" t="s">
        <v>43</v>
      </c>
      <c r="B26" s="54" t="s">
        <v>439</v>
      </c>
      <c r="C26" s="13" t="s">
        <v>437</v>
      </c>
      <c r="D26" s="13" t="s">
        <v>439</v>
      </c>
      <c r="E26" s="13" t="s">
        <v>435</v>
      </c>
      <c r="F26" s="55">
        <v>1</v>
      </c>
      <c r="G26" s="15">
        <v>40</v>
      </c>
      <c r="H26" s="15">
        <v>40</v>
      </c>
    </row>
    <row r="27" ht="21" customHeight="1" spans="1:8">
      <c r="A27" s="53" t="s">
        <v>43</v>
      </c>
      <c r="B27" s="54" t="s">
        <v>440</v>
      </c>
      <c r="C27" s="13" t="s">
        <v>437</v>
      </c>
      <c r="D27" s="13" t="s">
        <v>440</v>
      </c>
      <c r="E27" s="13" t="s">
        <v>435</v>
      </c>
      <c r="F27" s="55">
        <v>1</v>
      </c>
      <c r="G27" s="15">
        <v>75</v>
      </c>
      <c r="H27" s="15">
        <v>75</v>
      </c>
    </row>
    <row r="28" ht="21" customHeight="1" spans="1:8">
      <c r="A28" s="53" t="s">
        <v>43</v>
      </c>
      <c r="B28" s="54" t="s">
        <v>441</v>
      </c>
      <c r="C28" s="13" t="s">
        <v>442</v>
      </c>
      <c r="D28" s="13" t="s">
        <v>441</v>
      </c>
      <c r="E28" s="13" t="s">
        <v>435</v>
      </c>
      <c r="F28" s="55">
        <v>1</v>
      </c>
      <c r="G28" s="15">
        <v>15</v>
      </c>
      <c r="H28" s="15">
        <v>15</v>
      </c>
    </row>
    <row r="29" ht="21" customHeight="1" spans="1:8">
      <c r="A29" s="53" t="s">
        <v>43</v>
      </c>
      <c r="B29" s="54" t="s">
        <v>443</v>
      </c>
      <c r="C29" s="13" t="s">
        <v>444</v>
      </c>
      <c r="D29" s="13" t="s">
        <v>443</v>
      </c>
      <c r="E29" s="13" t="s">
        <v>435</v>
      </c>
      <c r="F29" s="55">
        <v>1</v>
      </c>
      <c r="G29" s="15">
        <v>260</v>
      </c>
      <c r="H29" s="15">
        <v>260</v>
      </c>
    </row>
    <row r="30" ht="21" customHeight="1" spans="1:8">
      <c r="A30" s="56" t="s">
        <v>29</v>
      </c>
      <c r="B30" s="52"/>
      <c r="C30" s="51"/>
      <c r="D30" s="51"/>
      <c r="E30" s="51"/>
      <c r="F30" s="51"/>
      <c r="G30" s="15">
        <v>6530.4164</v>
      </c>
      <c r="H30" s="15">
        <v>6530.4164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D17" sqref="D17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484</v>
      </c>
    </row>
    <row r="2" ht="27.75" customHeight="1" spans="1:11">
      <c r="A2" s="20" t="s">
        <v>485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"单位名称："&amp;"曲靖市妇幼保健院"</f>
        <v>单位名称：曲靖市妇幼保健院</v>
      </c>
      <c r="B3" s="21"/>
      <c r="C3" s="21"/>
      <c r="D3" s="21"/>
      <c r="E3" s="21"/>
      <c r="F3" s="21"/>
      <c r="G3" s="21"/>
      <c r="H3" s="22"/>
      <c r="I3" s="22"/>
      <c r="J3" s="22"/>
      <c r="K3" s="299" t="s">
        <v>2</v>
      </c>
    </row>
    <row r="4" ht="21.75" customHeight="1" spans="1:11">
      <c r="A4" s="23" t="s">
        <v>296</v>
      </c>
      <c r="B4" s="23" t="s">
        <v>227</v>
      </c>
      <c r="C4" s="23" t="s">
        <v>225</v>
      </c>
      <c r="D4" s="24" t="s">
        <v>228</v>
      </c>
      <c r="E4" s="24" t="s">
        <v>229</v>
      </c>
      <c r="F4" s="24" t="s">
        <v>297</v>
      </c>
      <c r="G4" s="24" t="s">
        <v>298</v>
      </c>
      <c r="H4" s="25" t="s">
        <v>29</v>
      </c>
      <c r="I4" s="37" t="s">
        <v>486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94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487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J9" sqref="J9"/>
    </sheetView>
  </sheetViews>
  <sheetFormatPr defaultColWidth="8" defaultRowHeight="14.25" customHeight="1"/>
  <cols>
    <col min="1" max="1" width="25.2777777777778" customWidth="1"/>
    <col min="2" max="2" width="33.5740740740741" customWidth="1"/>
    <col min="3" max="8" width="12.5740740740741" customWidth="1"/>
    <col min="9" max="9" width="11.712962962963" customWidth="1"/>
    <col min="10" max="14" width="12.5740740740741" customWidth="1"/>
    <col min="15" max="15" width="15.8518518518519" customWidth="1"/>
    <col min="16" max="16" width="9.57407407407407" customWidth="1"/>
    <col min="17" max="17" width="21.2777777777778" customWidth="1"/>
    <col min="18" max="18" width="10.5740740740741" customWidth="1"/>
    <col min="19" max="20" width="10.1388888888889" customWidth="1"/>
  </cols>
  <sheetData>
    <row r="1" customHeight="1" spans="9:20">
      <c r="I1" s="79"/>
      <c r="O1" s="79"/>
      <c r="P1" s="79"/>
      <c r="Q1" s="79"/>
      <c r="R1" s="79"/>
      <c r="S1" s="103" t="s">
        <v>24</v>
      </c>
      <c r="T1" s="36" t="s">
        <v>24</v>
      </c>
    </row>
    <row r="2" ht="36" customHeight="1" spans="1:20">
      <c r="A2" s="248" t="s">
        <v>25</v>
      </c>
      <c r="B2" s="20"/>
      <c r="C2" s="20"/>
      <c r="D2" s="20"/>
      <c r="E2" s="20"/>
      <c r="F2" s="20"/>
      <c r="G2" s="20"/>
      <c r="H2" s="20"/>
      <c r="I2" s="81"/>
      <c r="J2" s="20"/>
      <c r="K2" s="20"/>
      <c r="L2" s="20"/>
      <c r="M2" s="20"/>
      <c r="N2" s="20"/>
      <c r="O2" s="81"/>
      <c r="P2" s="81"/>
      <c r="Q2" s="81"/>
      <c r="R2" s="81"/>
      <c r="S2" s="20"/>
      <c r="T2" s="81"/>
    </row>
    <row r="3" ht="20.25" customHeight="1" spans="1:20">
      <c r="A3" s="44" t="str">
        <f>"单位名称："&amp;"曲靖市妇幼保健院"</f>
        <v>单位名称：曲靖市妇幼保健院</v>
      </c>
      <c r="B3" s="22"/>
      <c r="C3" s="22"/>
      <c r="D3" s="22"/>
      <c r="E3" s="22"/>
      <c r="F3" s="22"/>
      <c r="G3" s="22"/>
      <c r="H3" s="22"/>
      <c r="I3" s="69"/>
      <c r="J3" s="22"/>
      <c r="K3" s="22"/>
      <c r="L3" s="22"/>
      <c r="M3" s="22"/>
      <c r="N3" s="22"/>
      <c r="O3" s="69"/>
      <c r="P3" s="69"/>
      <c r="Q3" s="69"/>
      <c r="R3" s="69"/>
      <c r="S3" s="292" t="s">
        <v>2</v>
      </c>
      <c r="T3" s="270" t="s">
        <v>26</v>
      </c>
    </row>
    <row r="4" ht="18.75" customHeight="1" spans="1:20">
      <c r="A4" s="249" t="s">
        <v>27</v>
      </c>
      <c r="B4" s="250" t="s">
        <v>28</v>
      </c>
      <c r="C4" s="250" t="s">
        <v>29</v>
      </c>
      <c r="D4" s="251" t="s">
        <v>30</v>
      </c>
      <c r="E4" s="252"/>
      <c r="F4" s="252"/>
      <c r="G4" s="252"/>
      <c r="H4" s="252"/>
      <c r="I4" s="262"/>
      <c r="J4" s="252"/>
      <c r="K4" s="252"/>
      <c r="L4" s="252"/>
      <c r="M4" s="252"/>
      <c r="N4" s="263"/>
      <c r="O4" s="251" t="s">
        <v>20</v>
      </c>
      <c r="P4" s="251"/>
      <c r="Q4" s="251"/>
      <c r="R4" s="251"/>
      <c r="S4" s="252"/>
      <c r="T4" s="271"/>
    </row>
    <row r="5" ht="24.75" customHeight="1" spans="1:20">
      <c r="A5" s="253"/>
      <c r="B5" s="254"/>
      <c r="C5" s="254"/>
      <c r="D5" s="254" t="s">
        <v>31</v>
      </c>
      <c r="E5" s="254" t="s">
        <v>32</v>
      </c>
      <c r="F5" s="254" t="s">
        <v>33</v>
      </c>
      <c r="G5" s="254" t="s">
        <v>34</v>
      </c>
      <c r="H5" s="254" t="s">
        <v>35</v>
      </c>
      <c r="I5" s="264" t="s">
        <v>36</v>
      </c>
      <c r="J5" s="265"/>
      <c r="K5" s="265"/>
      <c r="L5" s="265"/>
      <c r="M5" s="265"/>
      <c r="N5" s="266"/>
      <c r="O5" s="267" t="s">
        <v>31</v>
      </c>
      <c r="P5" s="267" t="s">
        <v>32</v>
      </c>
      <c r="Q5" s="249" t="s">
        <v>33</v>
      </c>
      <c r="R5" s="250" t="s">
        <v>34</v>
      </c>
      <c r="S5" s="272" t="s">
        <v>35</v>
      </c>
      <c r="T5" s="250" t="s">
        <v>36</v>
      </c>
    </row>
    <row r="6" ht="24.75" customHeight="1" spans="1:20">
      <c r="A6" s="255"/>
      <c r="B6" s="256"/>
      <c r="C6" s="256"/>
      <c r="D6" s="256"/>
      <c r="E6" s="256"/>
      <c r="F6" s="256"/>
      <c r="G6" s="256"/>
      <c r="H6" s="256"/>
      <c r="I6" s="12" t="s">
        <v>31</v>
      </c>
      <c r="J6" s="268" t="s">
        <v>37</v>
      </c>
      <c r="K6" s="268" t="s">
        <v>38</v>
      </c>
      <c r="L6" s="268" t="s">
        <v>39</v>
      </c>
      <c r="M6" s="268" t="s">
        <v>40</v>
      </c>
      <c r="N6" s="268" t="s">
        <v>41</v>
      </c>
      <c r="O6" s="269"/>
      <c r="P6" s="269"/>
      <c r="Q6" s="273"/>
      <c r="R6" s="269"/>
      <c r="S6" s="256"/>
      <c r="T6" s="256"/>
    </row>
    <row r="7" ht="16.5" customHeight="1" spans="1:20">
      <c r="A7" s="257">
        <v>1</v>
      </c>
      <c r="B7" s="11">
        <v>2</v>
      </c>
      <c r="C7" s="11">
        <v>3</v>
      </c>
      <c r="D7" s="11">
        <v>4</v>
      </c>
      <c r="E7" s="258">
        <v>5</v>
      </c>
      <c r="F7" s="259">
        <v>6</v>
      </c>
      <c r="G7" s="259">
        <v>7</v>
      </c>
      <c r="H7" s="258">
        <v>8</v>
      </c>
      <c r="I7" s="258">
        <v>9</v>
      </c>
      <c r="J7" s="259">
        <v>10</v>
      </c>
      <c r="K7" s="259">
        <v>11</v>
      </c>
      <c r="L7" s="258">
        <v>12</v>
      </c>
      <c r="M7" s="258">
        <v>13</v>
      </c>
      <c r="N7" s="259">
        <v>14</v>
      </c>
      <c r="O7" s="259">
        <v>15</v>
      </c>
      <c r="P7" s="258">
        <v>16</v>
      </c>
      <c r="Q7" s="274">
        <v>17</v>
      </c>
      <c r="R7" s="275">
        <v>18</v>
      </c>
      <c r="S7" s="275">
        <v>19</v>
      </c>
      <c r="T7" s="275">
        <v>20</v>
      </c>
    </row>
    <row r="8" ht="16.5" customHeight="1" spans="1:20">
      <c r="A8" s="13" t="s">
        <v>42</v>
      </c>
      <c r="B8" s="13" t="s">
        <v>43</v>
      </c>
      <c r="C8" s="15">
        <v>75832.85</v>
      </c>
      <c r="D8" s="15">
        <v>75832.85</v>
      </c>
      <c r="E8" s="15">
        <v>1532.85</v>
      </c>
      <c r="F8" s="15"/>
      <c r="G8" s="15"/>
      <c r="H8" s="15"/>
      <c r="I8" s="15">
        <v>74300</v>
      </c>
      <c r="J8" s="15">
        <v>74300</v>
      </c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60" t="s">
        <v>29</v>
      </c>
      <c r="B9" s="261"/>
      <c r="C9" s="15">
        <v>75832.85</v>
      </c>
      <c r="D9" s="15">
        <v>75832.85</v>
      </c>
      <c r="E9" s="15">
        <v>1532.85</v>
      </c>
      <c r="F9" s="15"/>
      <c r="G9" s="15"/>
      <c r="H9" s="15"/>
      <c r="I9" s="15">
        <v>74300</v>
      </c>
      <c r="J9" s="15">
        <v>74300</v>
      </c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tabSelected="1" workbookViewId="0">
      <selection activeCell="F15" sqref="F15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488</v>
      </c>
    </row>
    <row r="2" ht="27.75" customHeight="1" spans="1:7">
      <c r="A2" s="3" t="s">
        <v>489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"单位名称："&amp;"曲靖市妇幼保健院"</f>
        <v>单位名称：曲靖市妇幼保健院</v>
      </c>
      <c r="B3" s="5"/>
      <c r="C3" s="5"/>
      <c r="D3" s="5"/>
      <c r="E3" s="6"/>
      <c r="F3" s="6"/>
      <c r="G3" s="299" t="s">
        <v>2</v>
      </c>
    </row>
    <row r="4" ht="21.75" customHeight="1" spans="1:7">
      <c r="A4" s="8" t="s">
        <v>225</v>
      </c>
      <c r="B4" s="8" t="s">
        <v>296</v>
      </c>
      <c r="C4" s="8" t="s">
        <v>227</v>
      </c>
      <c r="D4" s="9" t="s">
        <v>490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491</v>
      </c>
      <c r="F5" s="9" t="s">
        <v>492</v>
      </c>
      <c r="G5" s="9" t="s">
        <v>493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/>
      <c r="B8" s="14"/>
      <c r="C8" s="14"/>
      <c r="D8" s="14"/>
      <c r="E8" s="15"/>
      <c r="F8" s="15"/>
      <c r="G8" s="15"/>
    </row>
    <row r="9" ht="24.75" customHeight="1" spans="1:7">
      <c r="A9" s="14"/>
      <c r="B9" s="13"/>
      <c r="C9" s="13"/>
      <c r="D9" s="13"/>
      <c r="E9" s="15"/>
      <c r="F9" s="15"/>
      <c r="G9" s="15"/>
    </row>
    <row r="10" ht="18.75" customHeight="1" spans="1:7">
      <c r="A10" s="16" t="s">
        <v>29</v>
      </c>
      <c r="B10" s="17" t="s">
        <v>494</v>
      </c>
      <c r="C10" s="17"/>
      <c r="D10" s="18"/>
      <c r="E10" s="15"/>
      <c r="F10" s="15"/>
      <c r="G10" s="15"/>
    </row>
    <row r="11" customHeight="1" spans="1:1">
      <c r="A11" t="s">
        <v>495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topLeftCell="G1" workbookViewId="0">
      <selection activeCell="F25" sqref="F25"/>
    </sheetView>
  </sheetViews>
  <sheetFormatPr defaultColWidth="9.13888888888889" defaultRowHeight="14.25" customHeight="1"/>
  <cols>
    <col min="1" max="1" width="30.4259259259259" customWidth="1"/>
    <col min="2" max="2" width="37.712962962963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777777777778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1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9" t="str">
        <f>"单位名称："&amp;"曲靖市妇幼保健院"</f>
        <v>单位名称：曲靖市妇幼保健院</v>
      </c>
      <c r="B3" s="230"/>
      <c r="C3" s="67"/>
      <c r="D3" s="6"/>
      <c r="E3" s="67"/>
      <c r="F3" s="6"/>
      <c r="G3" s="67"/>
      <c r="H3" s="6"/>
      <c r="I3" s="6"/>
      <c r="J3" s="6"/>
      <c r="K3" s="67"/>
      <c r="L3" s="6"/>
      <c r="M3" s="67"/>
      <c r="N3" s="67"/>
      <c r="O3" s="6"/>
      <c r="P3" s="6"/>
      <c r="Q3" s="293" t="s">
        <v>2</v>
      </c>
    </row>
    <row r="4" ht="17.25" customHeight="1" spans="1:17">
      <c r="A4" s="231" t="s">
        <v>46</v>
      </c>
      <c r="B4" s="232" t="s">
        <v>47</v>
      </c>
      <c r="C4" s="233" t="s">
        <v>29</v>
      </c>
      <c r="D4" s="234" t="s">
        <v>48</v>
      </c>
      <c r="E4" s="10"/>
      <c r="F4" s="234" t="s">
        <v>49</v>
      </c>
      <c r="G4" s="10"/>
      <c r="H4" s="235" t="s">
        <v>32</v>
      </c>
      <c r="I4" s="241" t="s">
        <v>33</v>
      </c>
      <c r="J4" s="232" t="s">
        <v>50</v>
      </c>
      <c r="K4" s="242" t="s">
        <v>34</v>
      </c>
      <c r="L4" s="234" t="s">
        <v>36</v>
      </c>
      <c r="M4" s="243"/>
      <c r="N4" s="243"/>
      <c r="O4" s="243"/>
      <c r="P4" s="243"/>
      <c r="Q4" s="247"/>
    </row>
    <row r="5" ht="26.25" customHeight="1" spans="1:17">
      <c r="A5" s="10"/>
      <c r="B5" s="236"/>
      <c r="C5" s="236"/>
      <c r="D5" s="236" t="s">
        <v>29</v>
      </c>
      <c r="E5" s="236" t="s">
        <v>51</v>
      </c>
      <c r="F5" s="236" t="s">
        <v>29</v>
      </c>
      <c r="G5" s="237" t="s">
        <v>51</v>
      </c>
      <c r="H5" s="236"/>
      <c r="I5" s="236"/>
      <c r="J5" s="236"/>
      <c r="K5" s="237"/>
      <c r="L5" s="236" t="s">
        <v>31</v>
      </c>
      <c r="M5" s="244" t="s">
        <v>52</v>
      </c>
      <c r="N5" s="244" t="s">
        <v>53</v>
      </c>
      <c r="O5" s="244" t="s">
        <v>54</v>
      </c>
      <c r="P5" s="244" t="s">
        <v>55</v>
      </c>
      <c r="Q5" s="244" t="s">
        <v>56</v>
      </c>
    </row>
    <row r="6" ht="16.5" customHeight="1" spans="1:17">
      <c r="A6" s="10">
        <v>1</v>
      </c>
      <c r="B6" s="236">
        <v>2</v>
      </c>
      <c r="C6" s="236">
        <v>3</v>
      </c>
      <c r="D6" s="236">
        <v>4</v>
      </c>
      <c r="E6" s="238">
        <v>5</v>
      </c>
      <c r="F6" s="239">
        <v>6</v>
      </c>
      <c r="G6" s="238">
        <v>7</v>
      </c>
      <c r="H6" s="239">
        <v>8</v>
      </c>
      <c r="I6" s="238">
        <v>9</v>
      </c>
      <c r="J6" s="238">
        <v>10</v>
      </c>
      <c r="K6" s="238">
        <v>11</v>
      </c>
      <c r="L6" s="238">
        <v>12</v>
      </c>
      <c r="M6" s="245">
        <v>13</v>
      </c>
      <c r="N6" s="246">
        <v>14</v>
      </c>
      <c r="O6" s="246">
        <v>15</v>
      </c>
      <c r="P6" s="246">
        <v>16</v>
      </c>
      <c r="Q6" s="246">
        <v>17</v>
      </c>
    </row>
    <row r="7" ht="19.5" customHeight="1" spans="1:17">
      <c r="A7" s="13" t="s">
        <v>57</v>
      </c>
      <c r="B7" s="13" t="s">
        <v>58</v>
      </c>
      <c r="C7" s="15">
        <v>2639.42</v>
      </c>
      <c r="D7" s="15">
        <v>2639.42</v>
      </c>
      <c r="E7" s="15">
        <v>237.42</v>
      </c>
      <c r="F7" s="15"/>
      <c r="G7" s="15"/>
      <c r="H7" s="15">
        <v>237.42</v>
      </c>
      <c r="I7" s="15"/>
      <c r="J7" s="15"/>
      <c r="K7" s="15"/>
      <c r="L7" s="15">
        <v>2402</v>
      </c>
      <c r="M7" s="15">
        <v>2402</v>
      </c>
      <c r="N7" s="15"/>
      <c r="O7" s="15"/>
      <c r="P7" s="15"/>
      <c r="Q7" s="15"/>
    </row>
    <row r="8" ht="19.5" customHeight="1" spans="1:17">
      <c r="A8" s="174" t="s">
        <v>59</v>
      </c>
      <c r="B8" s="174" t="s">
        <v>60</v>
      </c>
      <c r="C8" s="15">
        <v>2635.8</v>
      </c>
      <c r="D8" s="15">
        <v>2635.8</v>
      </c>
      <c r="E8" s="15">
        <v>233.8</v>
      </c>
      <c r="F8" s="15"/>
      <c r="G8" s="15"/>
      <c r="H8" s="15">
        <v>233.8</v>
      </c>
      <c r="I8" s="15"/>
      <c r="J8" s="15"/>
      <c r="K8" s="15"/>
      <c r="L8" s="15">
        <v>2402</v>
      </c>
      <c r="M8" s="15">
        <v>2402</v>
      </c>
      <c r="N8" s="15"/>
      <c r="O8" s="15"/>
      <c r="P8" s="15"/>
      <c r="Q8" s="15"/>
    </row>
    <row r="9" ht="19.5" customHeight="1" spans="1:17">
      <c r="A9" s="220" t="s">
        <v>61</v>
      </c>
      <c r="B9" s="220" t="s">
        <v>62</v>
      </c>
      <c r="C9" s="15">
        <v>137.99</v>
      </c>
      <c r="D9" s="15">
        <v>137.99</v>
      </c>
      <c r="E9" s="15">
        <v>137.99</v>
      </c>
      <c r="F9" s="15"/>
      <c r="G9" s="15"/>
      <c r="H9" s="15">
        <v>137.99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20" t="s">
        <v>63</v>
      </c>
      <c r="B10" s="220" t="s">
        <v>64</v>
      </c>
      <c r="C10" s="15">
        <v>2080.81</v>
      </c>
      <c r="D10" s="15">
        <v>2080.81</v>
      </c>
      <c r="E10" s="15">
        <v>95.81</v>
      </c>
      <c r="F10" s="15"/>
      <c r="G10" s="15"/>
      <c r="H10" s="15">
        <v>95.81</v>
      </c>
      <c r="I10" s="15"/>
      <c r="J10" s="15"/>
      <c r="K10" s="15"/>
      <c r="L10" s="15">
        <v>1985</v>
      </c>
      <c r="M10" s="15">
        <v>1985</v>
      </c>
      <c r="N10" s="15"/>
      <c r="O10" s="15"/>
      <c r="P10" s="15"/>
      <c r="Q10" s="15"/>
    </row>
    <row r="11" ht="19.5" customHeight="1" spans="1:17">
      <c r="A11" s="220" t="s">
        <v>65</v>
      </c>
      <c r="B11" s="220" t="s">
        <v>66</v>
      </c>
      <c r="C11" s="15">
        <v>417</v>
      </c>
      <c r="D11" s="15">
        <v>417</v>
      </c>
      <c r="E11" s="15"/>
      <c r="F11" s="15"/>
      <c r="G11" s="15"/>
      <c r="H11" s="15"/>
      <c r="I11" s="15"/>
      <c r="J11" s="15"/>
      <c r="K11" s="15"/>
      <c r="L11" s="15">
        <v>417</v>
      </c>
      <c r="M11" s="15">
        <v>417</v>
      </c>
      <c r="N11" s="15"/>
      <c r="O11" s="15"/>
      <c r="P11" s="15"/>
      <c r="Q11" s="15"/>
    </row>
    <row r="12" ht="19.5" customHeight="1" spans="1:17">
      <c r="A12" s="174" t="s">
        <v>67</v>
      </c>
      <c r="B12" s="174" t="s">
        <v>68</v>
      </c>
      <c r="C12" s="15">
        <v>3.62</v>
      </c>
      <c r="D12" s="15">
        <v>3.62</v>
      </c>
      <c r="E12" s="15">
        <v>3.62</v>
      </c>
      <c r="F12" s="15"/>
      <c r="G12" s="15"/>
      <c r="H12" s="15">
        <v>3.62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220" t="s">
        <v>69</v>
      </c>
      <c r="B13" s="220" t="s">
        <v>68</v>
      </c>
      <c r="C13" s="15">
        <v>3.62</v>
      </c>
      <c r="D13" s="15">
        <v>3.62</v>
      </c>
      <c r="E13" s="15">
        <v>3.62</v>
      </c>
      <c r="F13" s="15"/>
      <c r="G13" s="15"/>
      <c r="H13" s="15">
        <v>3.62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3" t="s">
        <v>70</v>
      </c>
      <c r="B14" s="13" t="s">
        <v>71</v>
      </c>
      <c r="C14" s="15">
        <v>72045.73</v>
      </c>
      <c r="D14" s="15">
        <v>24545.73</v>
      </c>
      <c r="E14" s="15">
        <v>1218.73</v>
      </c>
      <c r="F14" s="15">
        <v>47500</v>
      </c>
      <c r="G14" s="15"/>
      <c r="H14" s="15">
        <v>1218.73</v>
      </c>
      <c r="I14" s="15"/>
      <c r="J14" s="15"/>
      <c r="K14" s="15"/>
      <c r="L14" s="15">
        <v>70827</v>
      </c>
      <c r="M14" s="15">
        <v>70827</v>
      </c>
      <c r="N14" s="15"/>
      <c r="O14" s="15"/>
      <c r="P14" s="15"/>
      <c r="Q14" s="15"/>
    </row>
    <row r="15" ht="19.5" customHeight="1" spans="1:17">
      <c r="A15" s="174" t="s">
        <v>72</v>
      </c>
      <c r="B15" s="174" t="s">
        <v>73</v>
      </c>
      <c r="C15" s="15">
        <v>70059</v>
      </c>
      <c r="D15" s="15">
        <v>22559</v>
      </c>
      <c r="E15" s="15">
        <v>460</v>
      </c>
      <c r="F15" s="15">
        <v>47500</v>
      </c>
      <c r="G15" s="15"/>
      <c r="H15" s="15">
        <v>460</v>
      </c>
      <c r="I15" s="15"/>
      <c r="J15" s="15"/>
      <c r="K15" s="15"/>
      <c r="L15" s="15">
        <v>69599</v>
      </c>
      <c r="M15" s="15">
        <v>69599</v>
      </c>
      <c r="N15" s="15"/>
      <c r="O15" s="15"/>
      <c r="P15" s="15"/>
      <c r="Q15" s="15"/>
    </row>
    <row r="16" ht="19.5" customHeight="1" spans="1:17">
      <c r="A16" s="220" t="s">
        <v>74</v>
      </c>
      <c r="B16" s="220" t="s">
        <v>75</v>
      </c>
      <c r="C16" s="15">
        <v>70059</v>
      </c>
      <c r="D16" s="15">
        <v>22559</v>
      </c>
      <c r="E16" s="15">
        <v>460</v>
      </c>
      <c r="F16" s="15">
        <v>47500</v>
      </c>
      <c r="G16" s="15"/>
      <c r="H16" s="15">
        <v>460</v>
      </c>
      <c r="I16" s="15"/>
      <c r="J16" s="15"/>
      <c r="K16" s="15"/>
      <c r="L16" s="15">
        <v>69599</v>
      </c>
      <c r="M16" s="15">
        <v>69599</v>
      </c>
      <c r="N16" s="15"/>
      <c r="O16" s="15"/>
      <c r="P16" s="15"/>
      <c r="Q16" s="15"/>
    </row>
    <row r="17" ht="19.5" customHeight="1" spans="1:17">
      <c r="A17" s="174" t="s">
        <v>76</v>
      </c>
      <c r="B17" s="174" t="s">
        <v>77</v>
      </c>
      <c r="C17" s="15">
        <v>708.7</v>
      </c>
      <c r="D17" s="15">
        <v>708.7</v>
      </c>
      <c r="E17" s="15">
        <v>708.7</v>
      </c>
      <c r="F17" s="15"/>
      <c r="G17" s="15"/>
      <c r="H17" s="15">
        <v>708.7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20" t="s">
        <v>78</v>
      </c>
      <c r="B18" s="220" t="s">
        <v>79</v>
      </c>
      <c r="C18" s="15">
        <v>708.7</v>
      </c>
      <c r="D18" s="15">
        <v>708.7</v>
      </c>
      <c r="E18" s="15">
        <v>708.7</v>
      </c>
      <c r="F18" s="15"/>
      <c r="G18" s="15"/>
      <c r="H18" s="15">
        <v>708.7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74" t="s">
        <v>80</v>
      </c>
      <c r="B19" s="174" t="s">
        <v>81</v>
      </c>
      <c r="C19" s="15">
        <v>1278.026032</v>
      </c>
      <c r="D19" s="15">
        <v>1278.026032</v>
      </c>
      <c r="E19" s="15">
        <v>50.03</v>
      </c>
      <c r="F19" s="15"/>
      <c r="G19" s="15"/>
      <c r="H19" s="15">
        <v>50.03</v>
      </c>
      <c r="I19" s="15"/>
      <c r="J19" s="15"/>
      <c r="K19" s="15"/>
      <c r="L19" s="15">
        <v>1228</v>
      </c>
      <c r="M19" s="15">
        <v>1228</v>
      </c>
      <c r="N19" s="15"/>
      <c r="O19" s="15"/>
      <c r="P19" s="15"/>
      <c r="Q19" s="15"/>
    </row>
    <row r="20" ht="19.5" customHeight="1" spans="1:17">
      <c r="A20" s="220" t="s">
        <v>82</v>
      </c>
      <c r="B20" s="220" t="s">
        <v>83</v>
      </c>
      <c r="C20" s="15">
        <v>1032.14</v>
      </c>
      <c r="D20" s="15">
        <v>1032.14</v>
      </c>
      <c r="E20" s="15">
        <v>45.14</v>
      </c>
      <c r="F20" s="15"/>
      <c r="G20" s="15"/>
      <c r="H20" s="15">
        <v>45.14</v>
      </c>
      <c r="I20" s="15"/>
      <c r="J20" s="15"/>
      <c r="K20" s="15"/>
      <c r="L20" s="15">
        <v>987</v>
      </c>
      <c r="M20" s="15">
        <v>987</v>
      </c>
      <c r="N20" s="15"/>
      <c r="O20" s="15"/>
      <c r="P20" s="15"/>
      <c r="Q20" s="15"/>
    </row>
    <row r="21" ht="19.5" customHeight="1" spans="1:17">
      <c r="A21" s="220" t="s">
        <v>84</v>
      </c>
      <c r="B21" s="220" t="s">
        <v>85</v>
      </c>
      <c r="C21" s="15">
        <v>241</v>
      </c>
      <c r="D21" s="15">
        <v>241</v>
      </c>
      <c r="E21" s="15"/>
      <c r="F21" s="15"/>
      <c r="G21" s="15"/>
      <c r="H21" s="15"/>
      <c r="I21" s="15"/>
      <c r="J21" s="15"/>
      <c r="K21" s="15"/>
      <c r="L21" s="15">
        <v>241</v>
      </c>
      <c r="M21" s="15">
        <v>241</v>
      </c>
      <c r="N21" s="15"/>
      <c r="O21" s="15"/>
      <c r="P21" s="15"/>
      <c r="Q21" s="15"/>
    </row>
    <row r="22" ht="19.5" customHeight="1" spans="1:17">
      <c r="A22" s="220" t="s">
        <v>86</v>
      </c>
      <c r="B22" s="220" t="s">
        <v>87</v>
      </c>
      <c r="C22" s="15">
        <v>4.89</v>
      </c>
      <c r="D22" s="15">
        <v>4.89</v>
      </c>
      <c r="E22" s="15">
        <v>4.89</v>
      </c>
      <c r="F22" s="15"/>
      <c r="G22" s="15"/>
      <c r="H22" s="15">
        <v>4.89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3" t="s">
        <v>88</v>
      </c>
      <c r="B23" s="13" t="s">
        <v>89</v>
      </c>
      <c r="C23" s="15">
        <v>1147.7</v>
      </c>
      <c r="D23" s="15">
        <v>1147.7</v>
      </c>
      <c r="E23" s="15">
        <v>76.7</v>
      </c>
      <c r="F23" s="15"/>
      <c r="G23" s="15"/>
      <c r="H23" s="15">
        <v>76.7</v>
      </c>
      <c r="I23" s="15"/>
      <c r="J23" s="15"/>
      <c r="K23" s="15"/>
      <c r="L23" s="15">
        <v>1071</v>
      </c>
      <c r="M23" s="15">
        <v>1071</v>
      </c>
      <c r="N23" s="15"/>
      <c r="O23" s="15"/>
      <c r="P23" s="15"/>
      <c r="Q23" s="15"/>
    </row>
    <row r="24" ht="19.5" customHeight="1" spans="1:17">
      <c r="A24" s="174" t="s">
        <v>90</v>
      </c>
      <c r="B24" s="174" t="s">
        <v>91</v>
      </c>
      <c r="C24" s="15">
        <v>1147.7</v>
      </c>
      <c r="D24" s="15">
        <v>1147.7</v>
      </c>
      <c r="E24" s="15">
        <v>76.7</v>
      </c>
      <c r="F24" s="15"/>
      <c r="G24" s="15"/>
      <c r="H24" s="15">
        <v>76.7</v>
      </c>
      <c r="I24" s="15"/>
      <c r="J24" s="15"/>
      <c r="K24" s="15"/>
      <c r="L24" s="15">
        <v>1071</v>
      </c>
      <c r="M24" s="15">
        <v>1071</v>
      </c>
      <c r="N24" s="15"/>
      <c r="O24" s="15"/>
      <c r="P24" s="15"/>
      <c r="Q24" s="15"/>
    </row>
    <row r="25" ht="19.5" customHeight="1" spans="1:17">
      <c r="A25" s="220" t="s">
        <v>92</v>
      </c>
      <c r="B25" s="220" t="s">
        <v>93</v>
      </c>
      <c r="C25" s="15">
        <v>1147.7</v>
      </c>
      <c r="D25" s="15">
        <v>1147.7</v>
      </c>
      <c r="E25" s="15">
        <v>76.7</v>
      </c>
      <c r="F25" s="15"/>
      <c r="G25" s="15"/>
      <c r="H25" s="15">
        <v>76.7</v>
      </c>
      <c r="I25" s="15"/>
      <c r="J25" s="15"/>
      <c r="K25" s="15"/>
      <c r="L25" s="15">
        <v>1071</v>
      </c>
      <c r="M25" s="15">
        <v>1071</v>
      </c>
      <c r="N25" s="15"/>
      <c r="O25" s="15"/>
      <c r="P25" s="15"/>
      <c r="Q25" s="15"/>
    </row>
    <row r="26" ht="17.25" customHeight="1" spans="1:17">
      <c r="A26" s="240" t="s">
        <v>94</v>
      </c>
      <c r="B26" s="241" t="s">
        <v>94</v>
      </c>
      <c r="C26" s="15">
        <v>75832.85</v>
      </c>
      <c r="D26" s="15">
        <v>28332.85</v>
      </c>
      <c r="E26" s="15">
        <v>1532.85</v>
      </c>
      <c r="F26" s="15">
        <v>47500</v>
      </c>
      <c r="G26" s="15"/>
      <c r="H26" s="15">
        <v>1532.85</v>
      </c>
      <c r="I26" s="15"/>
      <c r="J26" s="15"/>
      <c r="K26" s="15"/>
      <c r="L26" s="15">
        <v>74300</v>
      </c>
      <c r="M26" s="15">
        <v>74300</v>
      </c>
      <c r="N26" s="15"/>
      <c r="O26" s="15"/>
      <c r="P26" s="15"/>
      <c r="Q26" s="15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D19" sqref="D19"/>
    </sheetView>
  </sheetViews>
  <sheetFormatPr defaultColWidth="9.13888888888889" defaultRowHeight="14.25" customHeight="1" outlineLevelCol="3"/>
  <cols>
    <col min="1" max="1" width="49.2777777777778" customWidth="1"/>
    <col min="2" max="2" width="38.8518518518519" customWidth="1"/>
    <col min="3" max="3" width="52.712962962963" customWidth="1"/>
    <col min="4" max="4" width="36.4259259259259" customWidth="1"/>
  </cols>
  <sheetData>
    <row r="1" customHeight="1" spans="1:4">
      <c r="A1" s="211"/>
      <c r="C1" s="223"/>
      <c r="D1" s="162" t="s">
        <v>95</v>
      </c>
    </row>
    <row r="2" ht="31.5" customHeight="1" spans="1:4">
      <c r="A2" s="57" t="s">
        <v>96</v>
      </c>
      <c r="B2" s="224"/>
      <c r="C2" s="223"/>
      <c r="D2" s="224"/>
    </row>
    <row r="3" ht="17.25" customHeight="1" spans="1:4">
      <c r="A3" s="125" t="str">
        <f>"单位名称："&amp;"曲靖市妇幼保健院"</f>
        <v>单位名称：曲靖市妇幼保健院</v>
      </c>
      <c r="B3" s="225"/>
      <c r="C3" s="223"/>
      <c r="D3" s="294" t="s">
        <v>2</v>
      </c>
    </row>
    <row r="4" ht="19.5" customHeight="1" spans="1:4">
      <c r="A4" s="10" t="s">
        <v>3</v>
      </c>
      <c r="B4" s="10"/>
      <c r="C4" s="226" t="s">
        <v>4</v>
      </c>
      <c r="D4" s="191"/>
    </row>
    <row r="5" ht="21.75" customHeight="1" spans="1:4">
      <c r="A5" s="10" t="s">
        <v>5</v>
      </c>
      <c r="B5" s="227" t="s">
        <v>6</v>
      </c>
      <c r="C5" s="116" t="s">
        <v>97</v>
      </c>
      <c r="D5" s="227" t="s">
        <v>6</v>
      </c>
    </row>
    <row r="6" ht="17.25" customHeight="1" spans="1:4">
      <c r="A6" s="10"/>
      <c r="B6" s="228"/>
      <c r="C6" s="116"/>
      <c r="D6" s="228"/>
    </row>
    <row r="7" ht="17.25" customHeight="1" spans="1:4">
      <c r="A7" s="13" t="s">
        <v>98</v>
      </c>
      <c r="B7" s="15">
        <v>1532.85</v>
      </c>
      <c r="C7" s="13" t="s">
        <v>99</v>
      </c>
      <c r="D7" s="15">
        <v>1532.85</v>
      </c>
    </row>
    <row r="8" ht="17.25" customHeight="1" spans="1:4">
      <c r="A8" s="13" t="s">
        <v>100</v>
      </c>
      <c r="B8" s="15">
        <v>1532.85</v>
      </c>
      <c r="C8" s="13" t="str">
        <f>"(二)"&amp;"社会保障和就业支出"</f>
        <v>(二)社会保障和就业支出</v>
      </c>
      <c r="D8" s="15">
        <v>237.42</v>
      </c>
    </row>
    <row r="9" ht="17.25" customHeight="1" spans="1:4">
      <c r="A9" s="13" t="s">
        <v>101</v>
      </c>
      <c r="B9" s="15"/>
      <c r="C9" s="13" t="str">
        <f>"(三)"&amp;"卫生健康支出"</f>
        <v>(三)卫生健康支出</v>
      </c>
      <c r="D9" s="15">
        <v>1218.73</v>
      </c>
    </row>
    <row r="10" ht="17.25" customHeight="1" spans="1:4">
      <c r="A10" s="13" t="s">
        <v>102</v>
      </c>
      <c r="B10" s="15"/>
      <c r="C10" s="13" t="str">
        <f>"(四)"&amp;"住房保障支出"</f>
        <v>(四)住房保障支出</v>
      </c>
      <c r="D10" s="15">
        <v>76.7</v>
      </c>
    </row>
    <row r="11" ht="17.25" customHeight="1" spans="1:4">
      <c r="A11" s="13" t="s">
        <v>103</v>
      </c>
      <c r="B11" s="15"/>
      <c r="C11" s="13"/>
      <c r="D11" s="15"/>
    </row>
    <row r="12" ht="17.25" customHeight="1" spans="1:4">
      <c r="A12" s="13" t="s">
        <v>100</v>
      </c>
      <c r="B12" s="15"/>
      <c r="C12" s="13"/>
      <c r="D12" s="15"/>
    </row>
    <row r="13" ht="17.25" customHeight="1" spans="1:4">
      <c r="A13" s="13" t="s">
        <v>101</v>
      </c>
      <c r="B13" s="15"/>
      <c r="C13" s="13"/>
      <c r="D13" s="15"/>
    </row>
    <row r="14" ht="17.25" customHeight="1" spans="1:4">
      <c r="A14" s="13" t="s">
        <v>102</v>
      </c>
      <c r="B14" s="15"/>
      <c r="C14" s="13"/>
      <c r="D14" s="15"/>
    </row>
    <row r="15" customHeight="1" spans="1:4">
      <c r="A15" s="13"/>
      <c r="B15" s="15"/>
      <c r="C15" s="13" t="s">
        <v>104</v>
      </c>
      <c r="D15" s="15"/>
    </row>
    <row r="16" ht="17.25" customHeight="1" spans="1:4">
      <c r="A16" s="116" t="s">
        <v>105</v>
      </c>
      <c r="B16" s="15">
        <v>1532.85</v>
      </c>
      <c r="C16" s="116" t="s">
        <v>23</v>
      </c>
      <c r="D16" s="15">
        <v>1532.85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topLeftCell="A3" workbookViewId="0">
      <selection activeCell="G8" sqref="G8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16.5740740740741" customWidth="1"/>
    <col min="5" max="7" width="24.2777777777778" customWidth="1"/>
  </cols>
  <sheetData>
    <row r="1" customHeight="1" spans="4:7">
      <c r="D1" s="215"/>
      <c r="F1" s="62"/>
      <c r="G1" s="41" t="s">
        <v>106</v>
      </c>
    </row>
    <row r="2" ht="39" customHeight="1" spans="1:7">
      <c r="A2" s="124" t="s">
        <v>107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"单位名称："&amp;"曲靖市妇幼保健院"</f>
        <v>单位名称：曲靖市妇幼保健院</v>
      </c>
      <c r="F3" s="120"/>
      <c r="G3" s="294" t="s">
        <v>2</v>
      </c>
    </row>
    <row r="4" ht="20.25" customHeight="1" spans="1:7">
      <c r="A4" s="216" t="s">
        <v>108</v>
      </c>
      <c r="B4" s="217"/>
      <c r="C4" s="72" t="s">
        <v>29</v>
      </c>
      <c r="D4" s="218" t="s">
        <v>48</v>
      </c>
      <c r="E4" s="10"/>
      <c r="F4" s="10"/>
      <c r="G4" s="10" t="s">
        <v>49</v>
      </c>
    </row>
    <row r="5" ht="20.25" customHeight="1" spans="1:7">
      <c r="A5" s="219" t="s">
        <v>46</v>
      </c>
      <c r="B5" s="219" t="s">
        <v>47</v>
      </c>
      <c r="C5" s="10"/>
      <c r="D5" s="71" t="s">
        <v>31</v>
      </c>
      <c r="E5" s="71" t="s">
        <v>109</v>
      </c>
      <c r="F5" s="71" t="s">
        <v>110</v>
      </c>
      <c r="G5" s="10"/>
    </row>
    <row r="6" ht="13.5" customHeight="1" spans="1:7">
      <c r="A6" s="219" t="s">
        <v>111</v>
      </c>
      <c r="B6" s="219" t="s">
        <v>112</v>
      </c>
      <c r="C6" s="219" t="s">
        <v>113</v>
      </c>
      <c r="D6" s="130" t="s">
        <v>114</v>
      </c>
      <c r="E6" s="130" t="s">
        <v>115</v>
      </c>
      <c r="F6" s="130" t="s">
        <v>116</v>
      </c>
      <c r="G6" s="77">
        <v>7</v>
      </c>
    </row>
    <row r="7" ht="18" customHeight="1" spans="1:7">
      <c r="A7" s="13" t="s">
        <v>57</v>
      </c>
      <c r="B7" s="13" t="s">
        <v>58</v>
      </c>
      <c r="C7" s="15">
        <v>237.42</v>
      </c>
      <c r="D7" s="15">
        <v>237.42</v>
      </c>
      <c r="E7" s="15">
        <v>132.08</v>
      </c>
      <c r="F7" s="15">
        <v>105.34</v>
      </c>
      <c r="G7" s="15"/>
    </row>
    <row r="8" ht="18" customHeight="1" spans="1:7">
      <c r="A8" s="174" t="s">
        <v>59</v>
      </c>
      <c r="B8" s="174" t="s">
        <v>60</v>
      </c>
      <c r="C8" s="15">
        <v>233.8</v>
      </c>
      <c r="D8" s="15">
        <v>233.8</v>
      </c>
      <c r="E8" s="15">
        <v>128.46</v>
      </c>
      <c r="F8" s="15">
        <v>105.34</v>
      </c>
      <c r="G8" s="15"/>
    </row>
    <row r="9" ht="18" customHeight="1" spans="1:7">
      <c r="A9" s="220" t="s">
        <v>61</v>
      </c>
      <c r="B9" s="220" t="s">
        <v>62</v>
      </c>
      <c r="C9" s="15">
        <v>137.99</v>
      </c>
      <c r="D9" s="15">
        <v>137.99</v>
      </c>
      <c r="E9" s="15">
        <v>32.65</v>
      </c>
      <c r="F9" s="15">
        <v>105.34</v>
      </c>
      <c r="G9" s="15"/>
    </row>
    <row r="10" ht="18" customHeight="1" spans="1:7">
      <c r="A10" s="220" t="s">
        <v>63</v>
      </c>
      <c r="B10" s="220" t="s">
        <v>64</v>
      </c>
      <c r="C10" s="15">
        <v>95.81</v>
      </c>
      <c r="D10" s="15">
        <v>95.81</v>
      </c>
      <c r="E10" s="15">
        <v>95.81</v>
      </c>
      <c r="F10" s="15"/>
      <c r="G10" s="15"/>
    </row>
    <row r="11" ht="18" customHeight="1" spans="1:7">
      <c r="A11" s="174" t="s">
        <v>67</v>
      </c>
      <c r="B11" s="174" t="s">
        <v>68</v>
      </c>
      <c r="C11" s="15">
        <v>3.62</v>
      </c>
      <c r="D11" s="15">
        <v>3.62</v>
      </c>
      <c r="E11" s="15">
        <v>3.62</v>
      </c>
      <c r="F11" s="15"/>
      <c r="G11" s="15"/>
    </row>
    <row r="12" ht="18" customHeight="1" spans="1:7">
      <c r="A12" s="220" t="s">
        <v>69</v>
      </c>
      <c r="B12" s="220" t="s">
        <v>68</v>
      </c>
      <c r="C12" s="15">
        <v>3.62</v>
      </c>
      <c r="D12" s="15">
        <v>3.62</v>
      </c>
      <c r="E12" s="15">
        <v>3.62</v>
      </c>
      <c r="F12" s="15"/>
      <c r="G12" s="15"/>
    </row>
    <row r="13" ht="18" customHeight="1" spans="1:7">
      <c r="A13" s="13" t="s">
        <v>70</v>
      </c>
      <c r="B13" s="13" t="s">
        <v>71</v>
      </c>
      <c r="C13" s="15">
        <v>1218.73</v>
      </c>
      <c r="D13" s="15">
        <v>1218.73</v>
      </c>
      <c r="E13" s="15">
        <v>1149.59</v>
      </c>
      <c r="F13" s="15">
        <v>69.14</v>
      </c>
      <c r="G13" s="15"/>
    </row>
    <row r="14" ht="18" customHeight="1" spans="1:7">
      <c r="A14" s="174" t="s">
        <v>72</v>
      </c>
      <c r="B14" s="174" t="s">
        <v>73</v>
      </c>
      <c r="C14" s="15">
        <v>460</v>
      </c>
      <c r="D14" s="15">
        <v>460</v>
      </c>
      <c r="E14" s="15">
        <v>460</v>
      </c>
      <c r="F14" s="15"/>
      <c r="G14" s="15"/>
    </row>
    <row r="15" ht="18" customHeight="1" spans="1:7">
      <c r="A15" s="220" t="s">
        <v>74</v>
      </c>
      <c r="B15" s="220" t="s">
        <v>75</v>
      </c>
      <c r="C15" s="15">
        <v>460</v>
      </c>
      <c r="D15" s="15">
        <v>460</v>
      </c>
      <c r="E15" s="15">
        <v>460</v>
      </c>
      <c r="F15" s="15"/>
      <c r="G15" s="15"/>
    </row>
    <row r="16" ht="18" customHeight="1" spans="1:7">
      <c r="A16" s="174" t="s">
        <v>76</v>
      </c>
      <c r="B16" s="174" t="s">
        <v>77</v>
      </c>
      <c r="C16" s="15">
        <v>708.7</v>
      </c>
      <c r="D16" s="15">
        <v>708.7</v>
      </c>
      <c r="E16" s="15">
        <v>639.56</v>
      </c>
      <c r="F16" s="15">
        <v>69.14</v>
      </c>
      <c r="G16" s="15"/>
    </row>
    <row r="17" ht="18" customHeight="1" spans="1:7">
      <c r="A17" s="220" t="s">
        <v>78</v>
      </c>
      <c r="B17" s="220" t="s">
        <v>79</v>
      </c>
      <c r="C17" s="15">
        <v>708.7</v>
      </c>
      <c r="D17" s="15">
        <v>708.7</v>
      </c>
      <c r="E17" s="15">
        <v>639.56</v>
      </c>
      <c r="F17" s="15">
        <v>69.14</v>
      </c>
      <c r="G17" s="15"/>
    </row>
    <row r="18" ht="18" customHeight="1" spans="1:7">
      <c r="A18" s="174" t="s">
        <v>80</v>
      </c>
      <c r="B18" s="174" t="s">
        <v>81</v>
      </c>
      <c r="C18" s="15">
        <v>50.03</v>
      </c>
      <c r="D18" s="15">
        <v>50.03</v>
      </c>
      <c r="E18" s="15">
        <v>50.03</v>
      </c>
      <c r="F18" s="15"/>
      <c r="G18" s="15"/>
    </row>
    <row r="19" ht="18" customHeight="1" spans="1:7">
      <c r="A19" s="220" t="s">
        <v>82</v>
      </c>
      <c r="B19" s="220" t="s">
        <v>83</v>
      </c>
      <c r="C19" s="15">
        <v>45.14</v>
      </c>
      <c r="D19" s="15">
        <v>45.14</v>
      </c>
      <c r="E19" s="15">
        <v>45.14</v>
      </c>
      <c r="F19" s="15"/>
      <c r="G19" s="15"/>
    </row>
    <row r="20" ht="18" customHeight="1" spans="1:7">
      <c r="A20" s="220" t="s">
        <v>86</v>
      </c>
      <c r="B20" s="220" t="s">
        <v>87</v>
      </c>
      <c r="C20" s="15">
        <v>4.89</v>
      </c>
      <c r="D20" s="15">
        <v>4.89</v>
      </c>
      <c r="E20" s="15">
        <v>4.886624</v>
      </c>
      <c r="F20" s="15"/>
      <c r="G20" s="15"/>
    </row>
    <row r="21" ht="18" customHeight="1" spans="1:7">
      <c r="A21" s="13" t="s">
        <v>88</v>
      </c>
      <c r="B21" s="13" t="s">
        <v>89</v>
      </c>
      <c r="C21" s="15">
        <v>76.7</v>
      </c>
      <c r="D21" s="15">
        <v>76.7</v>
      </c>
      <c r="E21" s="15">
        <v>76.7</v>
      </c>
      <c r="F21" s="15"/>
      <c r="G21" s="15"/>
    </row>
    <row r="22" ht="18" customHeight="1" spans="1:7">
      <c r="A22" s="174" t="s">
        <v>90</v>
      </c>
      <c r="B22" s="174" t="s">
        <v>91</v>
      </c>
      <c r="C22" s="15">
        <v>76.7</v>
      </c>
      <c r="D22" s="15">
        <v>76.7</v>
      </c>
      <c r="E22" s="15">
        <v>76.7</v>
      </c>
      <c r="F22" s="15"/>
      <c r="G22" s="15"/>
    </row>
    <row r="23" ht="18" customHeight="1" spans="1:7">
      <c r="A23" s="220" t="s">
        <v>92</v>
      </c>
      <c r="B23" s="220" t="s">
        <v>93</v>
      </c>
      <c r="C23" s="15">
        <v>76.7</v>
      </c>
      <c r="D23" s="15">
        <v>76.7</v>
      </c>
      <c r="E23" s="15">
        <v>76.7</v>
      </c>
      <c r="F23" s="15"/>
      <c r="G23" s="15"/>
    </row>
    <row r="24" ht="18" customHeight="1" spans="1:7">
      <c r="A24" s="221" t="s">
        <v>94</v>
      </c>
      <c r="B24" s="222" t="s">
        <v>94</v>
      </c>
      <c r="C24" s="15">
        <f>C21+C13+C7</f>
        <v>1532.85</v>
      </c>
      <c r="D24" s="15">
        <f>D21+D13+D7</f>
        <v>1532.85</v>
      </c>
      <c r="E24" s="15">
        <v>28158.366771</v>
      </c>
      <c r="F24" s="15">
        <v>174.483138</v>
      </c>
      <c r="G24" s="15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9"/>
  <sheetViews>
    <sheetView showGridLines="0" topLeftCell="A32" workbookViewId="0">
      <selection activeCell="G55" sqref="G55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7777777777778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89"/>
      <c r="D1" s="63"/>
      <c r="K1" s="63"/>
      <c r="L1" s="63"/>
      <c r="M1" s="63"/>
      <c r="Q1" s="63"/>
      <c r="W1" s="62"/>
      <c r="X1" s="62"/>
      <c r="Y1" s="62"/>
      <c r="Z1" s="61" t="s">
        <v>117</v>
      </c>
    </row>
    <row r="2" ht="39" customHeight="1" spans="1:26">
      <c r="A2" s="190" t="s">
        <v>118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211"/>
    </row>
    <row r="3" ht="19.5" customHeight="1" spans="1:26">
      <c r="A3" s="21" t="str">
        <f>"单位名称："&amp;"曲靖市妇幼保健院"</f>
        <v>单位名称：曲靖市妇幼保健院</v>
      </c>
      <c r="D3" s="63"/>
      <c r="K3" s="63"/>
      <c r="L3" s="63"/>
      <c r="M3" s="63"/>
      <c r="Q3" s="63"/>
      <c r="W3" s="120"/>
      <c r="X3" s="120"/>
      <c r="Y3" s="120"/>
      <c r="Z3" s="120" t="s">
        <v>2</v>
      </c>
    </row>
    <row r="4" ht="19.5" customHeight="1" spans="1:26">
      <c r="A4" s="191" t="s">
        <v>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 t="s">
        <v>4</v>
      </c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ht="21.75" customHeight="1" spans="1:26">
      <c r="A5" s="192" t="s">
        <v>119</v>
      </c>
      <c r="B5" s="193"/>
      <c r="C5" s="192"/>
      <c r="D5" s="191" t="s">
        <v>29</v>
      </c>
      <c r="E5" s="191" t="s">
        <v>32</v>
      </c>
      <c r="F5" s="191"/>
      <c r="G5" s="191"/>
      <c r="H5" s="191" t="s">
        <v>33</v>
      </c>
      <c r="I5" s="191"/>
      <c r="J5" s="191"/>
      <c r="K5" s="191" t="s">
        <v>34</v>
      </c>
      <c r="L5" s="191"/>
      <c r="M5" s="191"/>
      <c r="N5" s="192" t="s">
        <v>120</v>
      </c>
      <c r="O5" s="193"/>
      <c r="P5" s="192"/>
      <c r="Q5" s="191" t="s">
        <v>29</v>
      </c>
      <c r="R5" s="208" t="s">
        <v>32</v>
      </c>
      <c r="S5" s="209"/>
      <c r="T5" s="210"/>
      <c r="U5" s="208" t="s">
        <v>33</v>
      </c>
      <c r="V5" s="209"/>
      <c r="W5" s="191"/>
      <c r="X5" s="191" t="s">
        <v>34</v>
      </c>
      <c r="Y5" s="191"/>
      <c r="Z5" s="210"/>
    </row>
    <row r="6" ht="17.25" customHeight="1" spans="1:26">
      <c r="A6" s="194" t="s">
        <v>121</v>
      </c>
      <c r="B6" s="194" t="s">
        <v>122</v>
      </c>
      <c r="C6" s="194" t="s">
        <v>47</v>
      </c>
      <c r="D6" s="191"/>
      <c r="E6" s="191" t="s">
        <v>31</v>
      </c>
      <c r="F6" s="191" t="s">
        <v>48</v>
      </c>
      <c r="G6" s="191" t="s">
        <v>49</v>
      </c>
      <c r="H6" s="191" t="s">
        <v>31</v>
      </c>
      <c r="I6" s="191" t="s">
        <v>48</v>
      </c>
      <c r="J6" s="191" t="s">
        <v>49</v>
      </c>
      <c r="K6" s="191" t="s">
        <v>31</v>
      </c>
      <c r="L6" s="191" t="s">
        <v>48</v>
      </c>
      <c r="M6" s="191" t="s">
        <v>49</v>
      </c>
      <c r="N6" s="194" t="s">
        <v>121</v>
      </c>
      <c r="O6" s="194" t="s">
        <v>122</v>
      </c>
      <c r="P6" s="194" t="s">
        <v>47</v>
      </c>
      <c r="Q6" s="191"/>
      <c r="R6" s="191" t="s">
        <v>31</v>
      </c>
      <c r="S6" s="191" t="s">
        <v>48</v>
      </c>
      <c r="T6" s="191" t="s">
        <v>49</v>
      </c>
      <c r="U6" s="191" t="s">
        <v>31</v>
      </c>
      <c r="V6" s="191" t="s">
        <v>48</v>
      </c>
      <c r="W6" s="191" t="s">
        <v>49</v>
      </c>
      <c r="X6" s="191" t="s">
        <v>31</v>
      </c>
      <c r="Y6" s="191" t="s">
        <v>48</v>
      </c>
      <c r="Z6" s="212" t="s">
        <v>49</v>
      </c>
    </row>
    <row r="7" customHeight="1" spans="1:26">
      <c r="A7" s="195" t="s">
        <v>111</v>
      </c>
      <c r="B7" s="195" t="s">
        <v>112</v>
      </c>
      <c r="C7" s="195" t="s">
        <v>113</v>
      </c>
      <c r="D7" s="195" t="s">
        <v>114</v>
      </c>
      <c r="E7" s="196" t="s">
        <v>115</v>
      </c>
      <c r="F7" s="196" t="s">
        <v>116</v>
      </c>
      <c r="G7" s="196" t="s">
        <v>123</v>
      </c>
      <c r="H7" s="196" t="s">
        <v>124</v>
      </c>
      <c r="I7" s="196" t="s">
        <v>125</v>
      </c>
      <c r="J7" s="196" t="s">
        <v>126</v>
      </c>
      <c r="K7" s="196" t="s">
        <v>127</v>
      </c>
      <c r="L7" s="196" t="s">
        <v>128</v>
      </c>
      <c r="M7" s="196" t="s">
        <v>129</v>
      </c>
      <c r="N7" s="196" t="s">
        <v>130</v>
      </c>
      <c r="O7" s="196" t="s">
        <v>131</v>
      </c>
      <c r="P7" s="196" t="s">
        <v>132</v>
      </c>
      <c r="Q7" s="196" t="s">
        <v>133</v>
      </c>
      <c r="R7" s="196" t="s">
        <v>134</v>
      </c>
      <c r="S7" s="196" t="s">
        <v>135</v>
      </c>
      <c r="T7" s="196" t="s">
        <v>136</v>
      </c>
      <c r="U7" s="196" t="s">
        <v>137</v>
      </c>
      <c r="V7" s="196" t="s">
        <v>138</v>
      </c>
      <c r="W7" s="196" t="s">
        <v>139</v>
      </c>
      <c r="X7" s="196" t="s">
        <v>140</v>
      </c>
      <c r="Y7" s="213">
        <v>25</v>
      </c>
      <c r="Z7" s="214">
        <v>26</v>
      </c>
    </row>
    <row r="8" ht="17.25" customHeight="1" spans="1:26">
      <c r="A8" s="197" t="s">
        <v>141</v>
      </c>
      <c r="B8" s="197"/>
      <c r="C8" s="197" t="s">
        <v>142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143</v>
      </c>
      <c r="O8" s="13"/>
      <c r="P8" s="203" t="s">
        <v>144</v>
      </c>
      <c r="Q8" s="15">
        <v>1315.72</v>
      </c>
      <c r="R8" s="15">
        <v>1315.72</v>
      </c>
      <c r="S8" s="15">
        <v>1315.72</v>
      </c>
      <c r="T8" s="15"/>
      <c r="U8" s="15"/>
      <c r="V8" s="15"/>
      <c r="W8" s="15"/>
      <c r="X8" s="15"/>
      <c r="Y8" s="15"/>
      <c r="Z8" s="15"/>
    </row>
    <row r="9" ht="17.25" customHeight="1" spans="1:26">
      <c r="A9" s="198"/>
      <c r="B9" s="198" t="s">
        <v>145</v>
      </c>
      <c r="C9" s="198" t="s">
        <v>146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74"/>
      <c r="O9" s="174" t="s">
        <v>145</v>
      </c>
      <c r="P9" s="204" t="s">
        <v>147</v>
      </c>
      <c r="Q9" s="15">
        <v>719.07</v>
      </c>
      <c r="R9" s="15">
        <v>719.07</v>
      </c>
      <c r="S9" s="15">
        <v>719.07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97" t="s">
        <v>148</v>
      </c>
      <c r="B10" s="197"/>
      <c r="C10" s="197" t="s">
        <v>149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74"/>
      <c r="O10" s="174" t="s">
        <v>150</v>
      </c>
      <c r="P10" s="204" t="s">
        <v>151</v>
      </c>
      <c r="Q10" s="15">
        <v>17.94</v>
      </c>
      <c r="R10" s="15">
        <v>17.94</v>
      </c>
      <c r="S10" s="15">
        <v>17.94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98"/>
      <c r="B11" s="198" t="s">
        <v>145</v>
      </c>
      <c r="C11" s="198" t="s">
        <v>152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4"/>
      <c r="O11" s="174" t="s">
        <v>153</v>
      </c>
      <c r="P11" s="204" t="s">
        <v>154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97" t="s">
        <v>155</v>
      </c>
      <c r="B12" s="197"/>
      <c r="C12" s="197" t="s">
        <v>156</v>
      </c>
      <c r="D12" s="15">
        <v>1490.2</v>
      </c>
      <c r="E12" s="15">
        <v>1490.2</v>
      </c>
      <c r="F12" s="15">
        <v>1490.2</v>
      </c>
      <c r="G12" s="15"/>
      <c r="H12" s="15"/>
      <c r="I12" s="15"/>
      <c r="J12" s="15"/>
      <c r="K12" s="15"/>
      <c r="L12" s="15"/>
      <c r="M12" s="15"/>
      <c r="N12" s="174"/>
      <c r="O12" s="174" t="s">
        <v>157</v>
      </c>
      <c r="P12" s="204" t="s">
        <v>158</v>
      </c>
      <c r="Q12" s="15">
        <v>362.56</v>
      </c>
      <c r="R12" s="15">
        <v>362.56</v>
      </c>
      <c r="S12" s="15">
        <v>362.56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98"/>
      <c r="B13" s="198" t="s">
        <v>145</v>
      </c>
      <c r="C13" s="198" t="s">
        <v>144</v>
      </c>
      <c r="D13" s="15">
        <v>1315.72</v>
      </c>
      <c r="E13" s="15">
        <v>1315.72</v>
      </c>
      <c r="F13" s="15">
        <v>1315.72</v>
      </c>
      <c r="G13" s="15"/>
      <c r="H13" s="15"/>
      <c r="I13" s="15"/>
      <c r="J13" s="15"/>
      <c r="K13" s="15"/>
      <c r="L13" s="15"/>
      <c r="M13" s="15"/>
      <c r="N13" s="174"/>
      <c r="O13" s="174" t="s">
        <v>159</v>
      </c>
      <c r="P13" s="204" t="s">
        <v>160</v>
      </c>
      <c r="Q13" s="15">
        <v>95.81</v>
      </c>
      <c r="R13" s="15">
        <v>95.81</v>
      </c>
      <c r="S13" s="15">
        <v>95.81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98"/>
      <c r="B14" s="198" t="s">
        <v>150</v>
      </c>
      <c r="C14" s="198" t="s">
        <v>161</v>
      </c>
      <c r="D14" s="15">
        <v>174.48</v>
      </c>
      <c r="E14" s="15">
        <v>174.48</v>
      </c>
      <c r="F14" s="15">
        <v>174.48</v>
      </c>
      <c r="G14" s="15"/>
      <c r="H14" s="15"/>
      <c r="I14" s="15"/>
      <c r="J14" s="15"/>
      <c r="K14" s="15"/>
      <c r="L14" s="15"/>
      <c r="M14" s="15"/>
      <c r="N14" s="174"/>
      <c r="O14" s="174" t="s">
        <v>162</v>
      </c>
      <c r="P14" s="204" t="s">
        <v>163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97" t="s">
        <v>164</v>
      </c>
      <c r="B15" s="197"/>
      <c r="C15" s="197" t="s">
        <v>165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74"/>
      <c r="O15" s="174" t="s">
        <v>126</v>
      </c>
      <c r="P15" s="204" t="s">
        <v>166</v>
      </c>
      <c r="Q15" s="15">
        <v>35.14</v>
      </c>
      <c r="R15" s="15">
        <v>35.14</v>
      </c>
      <c r="S15" s="15">
        <v>35.14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98"/>
      <c r="B16" s="198" t="s">
        <v>145</v>
      </c>
      <c r="C16" s="198" t="s">
        <v>167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74"/>
      <c r="O16" s="174" t="s">
        <v>127</v>
      </c>
      <c r="P16" s="204" t="s">
        <v>168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97" t="s">
        <v>169</v>
      </c>
      <c r="B17" s="197"/>
      <c r="C17" s="197" t="s">
        <v>170</v>
      </c>
      <c r="D17" s="15">
        <v>42.65</v>
      </c>
      <c r="E17" s="15">
        <v>42.65</v>
      </c>
      <c r="F17" s="15">
        <v>42.65</v>
      </c>
      <c r="G17" s="15"/>
      <c r="H17" s="15"/>
      <c r="I17" s="15"/>
      <c r="J17" s="15"/>
      <c r="K17" s="15"/>
      <c r="L17" s="15"/>
      <c r="M17" s="15"/>
      <c r="N17" s="174"/>
      <c r="O17" s="174" t="s">
        <v>128</v>
      </c>
      <c r="P17" s="204" t="s">
        <v>171</v>
      </c>
      <c r="Q17" s="15">
        <v>8.5</v>
      </c>
      <c r="R17" s="15">
        <v>8.5</v>
      </c>
      <c r="S17" s="15">
        <v>8.5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98"/>
      <c r="B18" s="198" t="s">
        <v>145</v>
      </c>
      <c r="C18" s="198" t="s">
        <v>172</v>
      </c>
      <c r="D18" s="15">
        <v>14.8</v>
      </c>
      <c r="E18" s="15">
        <v>14.8</v>
      </c>
      <c r="F18" s="15">
        <v>14.8</v>
      </c>
      <c r="G18" s="15"/>
      <c r="H18" s="15"/>
      <c r="I18" s="15"/>
      <c r="J18" s="15"/>
      <c r="K18" s="15"/>
      <c r="L18" s="15"/>
      <c r="M18" s="15"/>
      <c r="N18" s="174"/>
      <c r="O18" s="174" t="s">
        <v>129</v>
      </c>
      <c r="P18" s="204" t="s">
        <v>93</v>
      </c>
      <c r="Q18" s="15">
        <v>76.7</v>
      </c>
      <c r="R18" s="15">
        <v>76.7</v>
      </c>
      <c r="S18" s="15">
        <v>76.7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98"/>
      <c r="B19" s="198" t="s">
        <v>173</v>
      </c>
      <c r="C19" s="198" t="s">
        <v>174</v>
      </c>
      <c r="D19" s="15">
        <v>27.85</v>
      </c>
      <c r="E19" s="15">
        <v>27.85</v>
      </c>
      <c r="F19" s="15">
        <v>27.85</v>
      </c>
      <c r="G19" s="15"/>
      <c r="H19" s="15"/>
      <c r="I19" s="15"/>
      <c r="J19" s="15"/>
      <c r="K19" s="15"/>
      <c r="L19" s="15"/>
      <c r="M19" s="15"/>
      <c r="N19" s="13" t="s">
        <v>175</v>
      </c>
      <c r="O19" s="13"/>
      <c r="P19" s="203" t="s">
        <v>161</v>
      </c>
      <c r="Q19" s="15">
        <v>174.49</v>
      </c>
      <c r="R19" s="15">
        <v>174.49</v>
      </c>
      <c r="S19" s="15">
        <v>174.49</v>
      </c>
      <c r="T19" s="15"/>
      <c r="U19" s="15"/>
      <c r="V19" s="15"/>
      <c r="W19" s="15"/>
      <c r="X19" s="15"/>
      <c r="Y19" s="15"/>
      <c r="Z19" s="15"/>
    </row>
    <row r="20" s="188" customFormat="1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4"/>
      <c r="O20" s="174" t="s">
        <v>145</v>
      </c>
      <c r="P20" s="205" t="s">
        <v>176</v>
      </c>
      <c r="Q20" s="202">
        <v>57.8</v>
      </c>
      <c r="R20" s="202">
        <v>57.8</v>
      </c>
      <c r="S20" s="202">
        <v>57.8</v>
      </c>
      <c r="T20" s="202"/>
      <c r="U20" s="202"/>
      <c r="V20" s="202"/>
      <c r="W20" s="202"/>
      <c r="X20" s="202"/>
      <c r="Y20" s="202"/>
      <c r="Z20" s="202"/>
    </row>
    <row r="21" s="188" customFormat="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74"/>
      <c r="O21" s="174" t="s">
        <v>150</v>
      </c>
      <c r="P21" s="205" t="s">
        <v>177</v>
      </c>
      <c r="Q21" s="202"/>
      <c r="R21" s="202"/>
      <c r="S21" s="202"/>
      <c r="T21" s="202"/>
      <c r="U21" s="202"/>
      <c r="V21" s="202"/>
      <c r="W21" s="202"/>
      <c r="X21" s="202"/>
      <c r="Y21" s="202"/>
      <c r="Z21" s="202"/>
    </row>
    <row r="22" s="188" customFormat="1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74"/>
      <c r="O22" s="174" t="s">
        <v>153</v>
      </c>
      <c r="P22" s="205" t="s">
        <v>178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</row>
    <row r="23" s="188" customFormat="1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74"/>
      <c r="O23" s="174" t="s">
        <v>173</v>
      </c>
      <c r="P23" s="205" t="s">
        <v>179</v>
      </c>
      <c r="Q23" s="202"/>
      <c r="R23" s="202"/>
      <c r="S23" s="202"/>
      <c r="T23" s="202"/>
      <c r="U23" s="202"/>
      <c r="V23" s="202"/>
      <c r="W23" s="202"/>
      <c r="X23" s="202"/>
      <c r="Y23" s="202"/>
      <c r="Z23" s="202"/>
    </row>
    <row r="24" s="188" customFormat="1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74"/>
      <c r="O24" s="174" t="s">
        <v>180</v>
      </c>
      <c r="P24" s="205" t="s">
        <v>181</v>
      </c>
      <c r="Q24" s="202"/>
      <c r="R24" s="202"/>
      <c r="S24" s="202"/>
      <c r="T24" s="202"/>
      <c r="U24" s="202"/>
      <c r="V24" s="202"/>
      <c r="W24" s="202"/>
      <c r="X24" s="202"/>
      <c r="Y24" s="202"/>
      <c r="Z24" s="202"/>
    </row>
    <row r="25" s="188" customFormat="1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74"/>
      <c r="O25" s="174" t="s">
        <v>157</v>
      </c>
      <c r="P25" s="205" t="s">
        <v>182</v>
      </c>
      <c r="Q25" s="202"/>
      <c r="R25" s="202"/>
      <c r="S25" s="202"/>
      <c r="T25" s="202"/>
      <c r="U25" s="202"/>
      <c r="V25" s="202"/>
      <c r="W25" s="202"/>
      <c r="X25" s="202"/>
      <c r="Y25" s="202"/>
      <c r="Z25" s="202"/>
    </row>
    <row r="26" s="188" customFormat="1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74"/>
      <c r="O26" s="174" t="s">
        <v>162</v>
      </c>
      <c r="P26" s="205" t="s">
        <v>183</v>
      </c>
      <c r="Q26" s="202"/>
      <c r="R26" s="202"/>
      <c r="S26" s="202"/>
      <c r="T26" s="202"/>
      <c r="U26" s="202"/>
      <c r="V26" s="202"/>
      <c r="W26" s="202"/>
      <c r="X26" s="202"/>
      <c r="Y26" s="202"/>
      <c r="Z26" s="202"/>
    </row>
    <row r="27" s="188" customFormat="1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74"/>
      <c r="O27" s="174" t="s">
        <v>127</v>
      </c>
      <c r="P27" s="205" t="s">
        <v>184</v>
      </c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="188" customFormat="1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74"/>
      <c r="O28" s="174" t="s">
        <v>129</v>
      </c>
      <c r="P28" s="205" t="s">
        <v>185</v>
      </c>
      <c r="Q28" s="202"/>
      <c r="R28" s="202"/>
      <c r="S28" s="202"/>
      <c r="T28" s="202"/>
      <c r="U28" s="202"/>
      <c r="V28" s="202"/>
      <c r="W28" s="202"/>
      <c r="X28" s="202"/>
      <c r="Y28" s="202"/>
      <c r="Z28" s="202"/>
    </row>
    <row r="29" s="188" customFormat="1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74"/>
      <c r="O29" s="174" t="s">
        <v>131</v>
      </c>
      <c r="P29" s="205" t="s">
        <v>186</v>
      </c>
      <c r="Q29" s="202"/>
      <c r="R29" s="202"/>
      <c r="S29" s="202"/>
      <c r="T29" s="202"/>
      <c r="U29" s="202"/>
      <c r="V29" s="202"/>
      <c r="W29" s="202"/>
      <c r="X29" s="202"/>
      <c r="Y29" s="202"/>
      <c r="Z29" s="202"/>
    </row>
    <row r="30" s="188" customFormat="1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74"/>
      <c r="O30" s="174" t="s">
        <v>132</v>
      </c>
      <c r="P30" s="205" t="s">
        <v>187</v>
      </c>
      <c r="Q30" s="202">
        <v>4.15</v>
      </c>
      <c r="R30" s="202">
        <v>4.15</v>
      </c>
      <c r="S30" s="202">
        <v>4.15</v>
      </c>
      <c r="T30" s="202"/>
      <c r="U30" s="202"/>
      <c r="V30" s="202"/>
      <c r="W30" s="202"/>
      <c r="X30" s="202"/>
      <c r="Y30" s="202"/>
      <c r="Z30" s="202"/>
    </row>
    <row r="31" s="188" customFormat="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74"/>
      <c r="O31" s="174" t="s">
        <v>134</v>
      </c>
      <c r="P31" s="205" t="s">
        <v>188</v>
      </c>
      <c r="Q31" s="202"/>
      <c r="R31" s="202"/>
      <c r="S31" s="202"/>
      <c r="T31" s="202"/>
      <c r="U31" s="202"/>
      <c r="V31" s="202"/>
      <c r="W31" s="202"/>
      <c r="X31" s="202"/>
      <c r="Y31" s="202"/>
      <c r="Z31" s="202"/>
    </row>
    <row r="32" s="188" customFormat="1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74"/>
      <c r="O32" s="174" t="s">
        <v>189</v>
      </c>
      <c r="P32" s="205" t="s">
        <v>190</v>
      </c>
      <c r="Q32" s="202"/>
      <c r="R32" s="202"/>
      <c r="S32" s="202"/>
      <c r="T32" s="202"/>
      <c r="U32" s="202"/>
      <c r="V32" s="202"/>
      <c r="W32" s="202"/>
      <c r="X32" s="202"/>
      <c r="Y32" s="202"/>
      <c r="Z32" s="202"/>
    </row>
    <row r="33" s="188" customFormat="1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74"/>
      <c r="O33" s="174" t="s">
        <v>191</v>
      </c>
      <c r="P33" s="205" t="s">
        <v>192</v>
      </c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="188" customFormat="1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74"/>
      <c r="O34" s="174" t="s">
        <v>193</v>
      </c>
      <c r="P34" s="205" t="s">
        <v>194</v>
      </c>
      <c r="Q34" s="202">
        <v>54.23</v>
      </c>
      <c r="R34" s="202">
        <v>54.23</v>
      </c>
      <c r="S34" s="202">
        <v>54.23</v>
      </c>
      <c r="T34" s="202"/>
      <c r="U34" s="202"/>
      <c r="V34" s="202"/>
      <c r="W34" s="202"/>
      <c r="X34" s="202"/>
      <c r="Y34" s="202"/>
      <c r="Z34" s="202"/>
    </row>
    <row r="35" s="188" customFormat="1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74"/>
      <c r="O35" s="174" t="s">
        <v>195</v>
      </c>
      <c r="P35" s="205" t="s">
        <v>196</v>
      </c>
      <c r="Q35" s="202">
        <v>58.31</v>
      </c>
      <c r="R35" s="202">
        <v>58.31</v>
      </c>
      <c r="S35" s="202">
        <v>58.31</v>
      </c>
      <c r="T35" s="202"/>
      <c r="U35" s="202"/>
      <c r="V35" s="202"/>
      <c r="W35" s="202"/>
      <c r="X35" s="202"/>
      <c r="Y35" s="202"/>
      <c r="Z35" s="202"/>
    </row>
    <row r="36" s="188" customFormat="1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74"/>
      <c r="O36" s="174" t="s">
        <v>197</v>
      </c>
      <c r="P36" s="205" t="s">
        <v>198</v>
      </c>
      <c r="Q36" s="202"/>
      <c r="R36" s="202"/>
      <c r="S36" s="202"/>
      <c r="T36" s="202"/>
      <c r="U36" s="202"/>
      <c r="V36" s="202"/>
      <c r="W36" s="202"/>
      <c r="X36" s="202"/>
      <c r="Y36" s="202"/>
      <c r="Z36" s="202"/>
    </row>
    <row r="37" s="188" customFormat="1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74"/>
      <c r="O37" s="174" t="s">
        <v>199</v>
      </c>
      <c r="P37" s="205" t="s">
        <v>200</v>
      </c>
      <c r="Q37" s="202"/>
      <c r="R37" s="202"/>
      <c r="S37" s="202"/>
      <c r="T37" s="202"/>
      <c r="U37" s="202"/>
      <c r="V37" s="202"/>
      <c r="W37" s="202"/>
      <c r="X37" s="202"/>
      <c r="Y37" s="202"/>
      <c r="Z37" s="202"/>
    </row>
    <row r="38" s="188" customFormat="1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74"/>
      <c r="O38" s="174" t="s">
        <v>201</v>
      </c>
      <c r="P38" s="205" t="s">
        <v>202</v>
      </c>
      <c r="Q38" s="202"/>
      <c r="R38" s="202"/>
      <c r="S38" s="202"/>
      <c r="T38" s="202"/>
      <c r="U38" s="202"/>
      <c r="V38" s="202"/>
      <c r="W38" s="202"/>
      <c r="X38" s="202"/>
      <c r="Y38" s="202"/>
      <c r="Z38" s="202"/>
    </row>
    <row r="39" s="188" customFormat="1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 t="s">
        <v>203</v>
      </c>
      <c r="O39" s="13"/>
      <c r="P39" s="206" t="s">
        <v>170</v>
      </c>
      <c r="Q39" s="202">
        <v>42.65</v>
      </c>
      <c r="R39" s="202">
        <v>42.65</v>
      </c>
      <c r="S39" s="202">
        <v>42.65</v>
      </c>
      <c r="T39" s="202"/>
      <c r="U39" s="202"/>
      <c r="V39" s="202"/>
      <c r="W39" s="202"/>
      <c r="X39" s="202"/>
      <c r="Y39" s="202"/>
      <c r="Z39" s="202"/>
    </row>
    <row r="40" s="188" customFormat="1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74"/>
      <c r="O40" s="174" t="s">
        <v>145</v>
      </c>
      <c r="P40" s="205" t="s">
        <v>204</v>
      </c>
      <c r="Q40" s="202">
        <v>27.85</v>
      </c>
      <c r="R40" s="202">
        <v>27.85</v>
      </c>
      <c r="S40" s="202">
        <v>27.85</v>
      </c>
      <c r="T40" s="202"/>
      <c r="U40" s="202"/>
      <c r="V40" s="202"/>
      <c r="W40" s="202"/>
      <c r="X40" s="202"/>
      <c r="Y40" s="202"/>
      <c r="Z40" s="202"/>
    </row>
    <row r="41" s="188" customFormat="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74"/>
      <c r="O41" s="174" t="s">
        <v>150</v>
      </c>
      <c r="P41" s="205" t="s">
        <v>205</v>
      </c>
      <c r="Q41" s="202"/>
      <c r="R41" s="202"/>
      <c r="S41" s="202"/>
      <c r="T41" s="202"/>
      <c r="U41" s="202"/>
      <c r="V41" s="202"/>
      <c r="W41" s="202"/>
      <c r="X41" s="202"/>
      <c r="Y41" s="202"/>
      <c r="Z41" s="202"/>
    </row>
    <row r="42" s="188" customFormat="1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74"/>
      <c r="O42" s="174" t="s">
        <v>173</v>
      </c>
      <c r="P42" s="205" t="s">
        <v>206</v>
      </c>
      <c r="Q42" s="202">
        <v>4.8</v>
      </c>
      <c r="R42" s="202">
        <v>4.8</v>
      </c>
      <c r="S42" s="202">
        <v>4.8</v>
      </c>
      <c r="T42" s="202"/>
      <c r="U42" s="202"/>
      <c r="V42" s="202"/>
      <c r="W42" s="202"/>
      <c r="X42" s="202"/>
      <c r="Y42" s="202"/>
      <c r="Z42" s="202"/>
    </row>
    <row r="43" s="188" customFormat="1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74"/>
      <c r="O43" s="174" t="s">
        <v>157</v>
      </c>
      <c r="P43" s="205" t="s">
        <v>207</v>
      </c>
      <c r="Q43" s="202">
        <v>10</v>
      </c>
      <c r="R43" s="202">
        <v>10</v>
      </c>
      <c r="S43" s="202">
        <v>10</v>
      </c>
      <c r="T43" s="202"/>
      <c r="U43" s="202"/>
      <c r="V43" s="202"/>
      <c r="W43" s="202"/>
      <c r="X43" s="202"/>
      <c r="Y43" s="202"/>
      <c r="Z43" s="202"/>
    </row>
    <row r="44" s="188" customFormat="1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 t="s">
        <v>208</v>
      </c>
      <c r="O44" s="13"/>
      <c r="P44" s="206" t="s">
        <v>209</v>
      </c>
      <c r="Q44" s="202"/>
      <c r="R44" s="202"/>
      <c r="S44" s="202"/>
      <c r="T44" s="202"/>
      <c r="U44" s="202"/>
      <c r="V44" s="202"/>
      <c r="W44" s="202"/>
      <c r="X44" s="202"/>
      <c r="Y44" s="202"/>
      <c r="Z44" s="202"/>
    </row>
    <row r="45" s="188" customFormat="1" ht="17.25" customHeight="1" spans="1:2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74"/>
      <c r="O45" s="174" t="s">
        <v>150</v>
      </c>
      <c r="P45" s="205" t="s">
        <v>210</v>
      </c>
      <c r="Q45" s="202"/>
      <c r="R45" s="202"/>
      <c r="S45" s="202"/>
      <c r="T45" s="202"/>
      <c r="U45" s="202"/>
      <c r="V45" s="202"/>
      <c r="W45" s="202"/>
      <c r="X45" s="202"/>
      <c r="Y45" s="202"/>
      <c r="Z45" s="202"/>
    </row>
    <row r="46" s="188" customFormat="1" ht="17.25" customHeight="1" spans="1:2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74"/>
      <c r="O46" s="174" t="s">
        <v>153</v>
      </c>
      <c r="P46" s="205" t="s">
        <v>211</v>
      </c>
      <c r="Q46" s="202"/>
      <c r="R46" s="202"/>
      <c r="S46" s="202"/>
      <c r="T46" s="202"/>
      <c r="U46" s="202"/>
      <c r="V46" s="202"/>
      <c r="W46" s="202"/>
      <c r="X46" s="202"/>
      <c r="Y46" s="202"/>
      <c r="Z46" s="202"/>
    </row>
    <row r="47" s="188" customFormat="1" ht="17.25" customHeight="1" spans="1:2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74"/>
      <c r="O47" s="174" t="s">
        <v>180</v>
      </c>
      <c r="P47" s="205" t="s">
        <v>212</v>
      </c>
      <c r="Q47" s="202"/>
      <c r="R47" s="202"/>
      <c r="S47" s="202"/>
      <c r="T47" s="202"/>
      <c r="U47" s="202"/>
      <c r="V47" s="202"/>
      <c r="W47" s="202"/>
      <c r="X47" s="202"/>
      <c r="Y47" s="202"/>
      <c r="Z47" s="202"/>
    </row>
    <row r="48" s="188" customFormat="1" ht="17.25" customHeight="1" spans="1:2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74"/>
      <c r="O48" s="174" t="s">
        <v>157</v>
      </c>
      <c r="P48" s="205" t="s">
        <v>213</v>
      </c>
      <c r="Q48" s="202"/>
      <c r="R48" s="202"/>
      <c r="S48" s="202"/>
      <c r="T48" s="202"/>
      <c r="U48" s="202"/>
      <c r="V48" s="202"/>
      <c r="W48" s="202"/>
      <c r="X48" s="202"/>
      <c r="Y48" s="202"/>
      <c r="Z48" s="202"/>
    </row>
    <row r="49" s="188" customFormat="1" ht="20.25" customHeight="1" spans="1:26">
      <c r="A49" s="199" t="s">
        <v>23</v>
      </c>
      <c r="B49" s="200"/>
      <c r="C49" s="201"/>
      <c r="D49" s="202">
        <v>1532.849909</v>
      </c>
      <c r="E49" s="202">
        <v>1532.849909</v>
      </c>
      <c r="F49" s="202">
        <v>1532.849909</v>
      </c>
      <c r="G49" s="202"/>
      <c r="H49" s="202"/>
      <c r="I49" s="202"/>
      <c r="J49" s="202"/>
      <c r="K49" s="202"/>
      <c r="L49" s="202"/>
      <c r="M49" s="202"/>
      <c r="N49" s="207" t="s">
        <v>23</v>
      </c>
      <c r="O49" s="207"/>
      <c r="P49" s="207"/>
      <c r="Q49" s="202">
        <v>1532.849909</v>
      </c>
      <c r="R49" s="202">
        <v>1532.849909</v>
      </c>
      <c r="S49" s="202">
        <v>1532.849909</v>
      </c>
      <c r="T49" s="202"/>
      <c r="U49" s="202"/>
      <c r="V49" s="202"/>
      <c r="W49" s="202"/>
      <c r="X49" s="202"/>
      <c r="Y49" s="202"/>
      <c r="Z49" s="202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9:C49"/>
    <mergeCell ref="N49:P49"/>
    <mergeCell ref="D5:D6"/>
    <mergeCell ref="Q5:Q6"/>
  </mergeCells>
  <pageMargins left="0.751388888888889" right="0.751388888888889" top="1" bottom="1" header="0.5" footer="0.5"/>
  <pageSetup paperSize="9" scale="71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topLeftCell="B1" workbookViewId="0">
      <selection activeCell="C14" sqref="C14"/>
    </sheetView>
  </sheetViews>
  <sheetFormatPr defaultColWidth="9.13888888888889" defaultRowHeight="14.25" customHeight="1" outlineLevelRow="7" outlineLevelCol="5"/>
  <cols>
    <col min="1" max="2" width="27.4259259259259" customWidth="1"/>
    <col min="3" max="3" width="17.2777777777778" customWidth="1"/>
    <col min="4" max="5" width="26.2777777777778" customWidth="1"/>
    <col min="6" max="6" width="18.712962962963" customWidth="1"/>
  </cols>
  <sheetData>
    <row r="1" customHeight="1" spans="1:6">
      <c r="A1" s="183"/>
      <c r="B1" s="183"/>
      <c r="C1" s="78"/>
      <c r="F1" s="184" t="s">
        <v>214</v>
      </c>
    </row>
    <row r="2" ht="25.5" customHeight="1" spans="1:6">
      <c r="A2" s="185" t="s">
        <v>215</v>
      </c>
      <c r="B2" s="185"/>
      <c r="C2" s="185"/>
      <c r="D2" s="185"/>
      <c r="E2" s="185"/>
      <c r="F2" s="185"/>
    </row>
    <row r="3" ht="15.75" customHeight="1" spans="1:6">
      <c r="A3" s="4" t="str">
        <f>"单位名称："&amp;"曲靖市妇幼保健院"</f>
        <v>单位名称：曲靖市妇幼保健院</v>
      </c>
      <c r="B3" s="183"/>
      <c r="C3" s="78"/>
      <c r="F3" s="295" t="s">
        <v>2</v>
      </c>
    </row>
    <row r="4" ht="19.5" customHeight="1" spans="1:6">
      <c r="A4" s="9" t="s">
        <v>216</v>
      </c>
      <c r="B4" s="10" t="s">
        <v>217</v>
      </c>
      <c r="C4" s="10" t="s">
        <v>218</v>
      </c>
      <c r="D4" s="10"/>
      <c r="E4" s="10"/>
      <c r="F4" s="10" t="s">
        <v>219</v>
      </c>
    </row>
    <row r="5" ht="19.5" customHeight="1" spans="1:6">
      <c r="A5" s="9"/>
      <c r="B5" s="10"/>
      <c r="C5" s="71" t="s">
        <v>31</v>
      </c>
      <c r="D5" s="71" t="s">
        <v>220</v>
      </c>
      <c r="E5" s="71" t="s">
        <v>221</v>
      </c>
      <c r="F5" s="10"/>
    </row>
    <row r="6" ht="18.75" customHeight="1" spans="1:6">
      <c r="A6" s="186">
        <v>1</v>
      </c>
      <c r="B6" s="186">
        <v>2</v>
      </c>
      <c r="C6" s="187">
        <v>3</v>
      </c>
      <c r="D6" s="186">
        <v>4</v>
      </c>
      <c r="E6" s="186">
        <v>5</v>
      </c>
      <c r="F6" s="186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2:2">
      <c r="B8" t="s">
        <v>222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9"/>
  <sheetViews>
    <sheetView topLeftCell="J32" workbookViewId="0">
      <selection activeCell="V44" sqref="V44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777777777778" customWidth="1"/>
    <col min="4" max="4" width="10.1388888888889" customWidth="1"/>
    <col min="5" max="5" width="17.5740740740741" customWidth="1"/>
    <col min="6" max="6" width="10.2777777777778" customWidth="1"/>
    <col min="7" max="7" width="23" customWidth="1"/>
    <col min="8" max="8" width="10.712962962963" customWidth="1"/>
    <col min="9" max="9" width="11" customWidth="1"/>
    <col min="10" max="10" width="15.4259259259259" customWidth="1"/>
    <col min="11" max="11" width="10.712962962963" customWidth="1"/>
    <col min="12" max="13" width="11.1388888888889" customWidth="1"/>
    <col min="14" max="14" width="13.8888888888889" customWidth="1"/>
    <col min="15" max="15" width="11.1388888888889" customWidth="1"/>
    <col min="16" max="16" width="11.8518518518519" customWidth="1"/>
    <col min="20" max="20" width="12.1388888888889" customWidth="1"/>
    <col min="21" max="23" width="12.2777777777778" customWidth="1"/>
    <col min="24" max="24" width="12.712962962963" customWidth="1"/>
    <col min="25" max="26" width="11.1388888888889" customWidth="1"/>
  </cols>
  <sheetData>
    <row r="1" ht="16.5" customHeight="1" spans="2:26">
      <c r="B1" s="163"/>
      <c r="D1" s="164"/>
      <c r="E1" s="164"/>
      <c r="F1" s="164"/>
      <c r="G1" s="164"/>
      <c r="H1" s="165"/>
      <c r="I1" s="165"/>
      <c r="K1" s="165"/>
      <c r="L1" s="165"/>
      <c r="M1" s="165"/>
      <c r="P1" s="165"/>
      <c r="T1" s="165"/>
      <c r="X1" s="163"/>
      <c r="Z1" s="61" t="s">
        <v>223</v>
      </c>
    </row>
    <row r="2" ht="26.25" customHeight="1" spans="1:26">
      <c r="A2" s="58" t="s">
        <v>224</v>
      </c>
      <c r="B2" s="58"/>
      <c r="C2" s="58"/>
      <c r="D2" s="58"/>
      <c r="E2" s="58"/>
      <c r="F2" s="58"/>
      <c r="G2" s="58"/>
      <c r="H2" s="58"/>
      <c r="I2" s="58"/>
      <c r="J2" s="3"/>
      <c r="K2" s="58"/>
      <c r="L2" s="58"/>
      <c r="M2" s="58"/>
      <c r="N2" s="3"/>
      <c r="O2" s="3"/>
      <c r="P2" s="58"/>
      <c r="Q2" s="3"/>
      <c r="R2" s="3"/>
      <c r="S2" s="3"/>
      <c r="T2" s="58"/>
      <c r="U2" s="58"/>
      <c r="V2" s="58"/>
      <c r="W2" s="58"/>
      <c r="X2" s="58"/>
      <c r="Y2" s="58"/>
      <c r="Z2" s="58"/>
    </row>
    <row r="3" ht="15" customHeight="1" spans="1:26">
      <c r="A3" s="4" t="str">
        <f>"单位名称："&amp;"曲靖市妇幼保健院"</f>
        <v>单位名称：曲靖市妇幼保健院</v>
      </c>
      <c r="B3" s="166"/>
      <c r="C3" s="166"/>
      <c r="D3" s="166"/>
      <c r="E3" s="166"/>
      <c r="F3" s="166"/>
      <c r="G3" s="166"/>
      <c r="H3" s="167"/>
      <c r="I3" s="167"/>
      <c r="J3" s="6"/>
      <c r="K3" s="167"/>
      <c r="L3" s="167"/>
      <c r="M3" s="167"/>
      <c r="N3" s="6"/>
      <c r="O3" s="6"/>
      <c r="P3" s="167"/>
      <c r="Q3" s="6"/>
      <c r="R3" s="6"/>
      <c r="S3" s="6"/>
      <c r="T3" s="167"/>
      <c r="X3" s="163"/>
      <c r="Z3" s="296" t="s">
        <v>2</v>
      </c>
    </row>
    <row r="4" ht="18" customHeight="1" spans="1:26">
      <c r="A4" s="168" t="s">
        <v>225</v>
      </c>
      <c r="B4" s="168" t="s">
        <v>226</v>
      </c>
      <c r="C4" s="168" t="s">
        <v>227</v>
      </c>
      <c r="D4" s="168" t="s">
        <v>228</v>
      </c>
      <c r="E4" s="168" t="s">
        <v>229</v>
      </c>
      <c r="F4" s="168" t="s">
        <v>230</v>
      </c>
      <c r="G4" s="168" t="s">
        <v>231</v>
      </c>
      <c r="H4" s="72" t="s">
        <v>232</v>
      </c>
      <c r="I4" s="72" t="s">
        <v>232</v>
      </c>
      <c r="J4" s="10"/>
      <c r="K4" s="72"/>
      <c r="L4" s="72"/>
      <c r="M4" s="72"/>
      <c r="N4" s="10"/>
      <c r="O4" s="10"/>
      <c r="P4" s="72"/>
      <c r="Q4" s="10"/>
      <c r="R4" s="10"/>
      <c r="S4" s="10"/>
      <c r="T4" s="181" t="s">
        <v>35</v>
      </c>
      <c r="U4" s="72" t="s">
        <v>36</v>
      </c>
      <c r="V4" s="72"/>
      <c r="W4" s="72"/>
      <c r="X4" s="72"/>
      <c r="Y4" s="72"/>
      <c r="Z4" s="72"/>
    </row>
    <row r="5" ht="18" customHeight="1" spans="1:26">
      <c r="A5" s="169"/>
      <c r="B5" s="170"/>
      <c r="C5" s="169"/>
      <c r="D5" s="169"/>
      <c r="E5" s="169"/>
      <c r="F5" s="169"/>
      <c r="G5" s="169"/>
      <c r="H5" s="72" t="s">
        <v>233</v>
      </c>
      <c r="I5" s="72" t="s">
        <v>32</v>
      </c>
      <c r="J5" s="10"/>
      <c r="K5" s="72"/>
      <c r="L5" s="72"/>
      <c r="M5" s="72"/>
      <c r="N5" s="10"/>
      <c r="O5" s="10"/>
      <c r="P5" s="72"/>
      <c r="Q5" s="10" t="s">
        <v>234</v>
      </c>
      <c r="R5" s="10"/>
      <c r="S5" s="10"/>
      <c r="T5" s="168" t="s">
        <v>35</v>
      </c>
      <c r="U5" s="72" t="s">
        <v>36</v>
      </c>
      <c r="V5" s="181" t="s">
        <v>37</v>
      </c>
      <c r="W5" s="72" t="s">
        <v>36</v>
      </c>
      <c r="X5" s="181" t="s">
        <v>39</v>
      </c>
      <c r="Y5" s="181" t="s">
        <v>40</v>
      </c>
      <c r="Z5" s="179" t="s">
        <v>41</v>
      </c>
    </row>
    <row r="6" customHeight="1" spans="1:26">
      <c r="A6" s="171"/>
      <c r="B6" s="171"/>
      <c r="C6" s="171"/>
      <c r="D6" s="171"/>
      <c r="E6" s="171"/>
      <c r="F6" s="171"/>
      <c r="G6" s="171"/>
      <c r="H6" s="171"/>
      <c r="I6" s="178" t="s">
        <v>235</v>
      </c>
      <c r="J6" s="179" t="s">
        <v>236</v>
      </c>
      <c r="K6" s="168" t="s">
        <v>237</v>
      </c>
      <c r="L6" s="168" t="s">
        <v>238</v>
      </c>
      <c r="M6" s="168" t="s">
        <v>239</v>
      </c>
      <c r="N6" s="168" t="s">
        <v>240</v>
      </c>
      <c r="O6" s="168" t="s">
        <v>33</v>
      </c>
      <c r="P6" s="168" t="s">
        <v>34</v>
      </c>
      <c r="Q6" s="168" t="s">
        <v>32</v>
      </c>
      <c r="R6" s="168" t="s">
        <v>33</v>
      </c>
      <c r="S6" s="168" t="s">
        <v>34</v>
      </c>
      <c r="T6" s="171"/>
      <c r="U6" s="168" t="s">
        <v>31</v>
      </c>
      <c r="V6" s="168" t="s">
        <v>37</v>
      </c>
      <c r="W6" s="168" t="s">
        <v>241</v>
      </c>
      <c r="X6" s="168" t="s">
        <v>39</v>
      </c>
      <c r="Y6" s="168" t="s">
        <v>40</v>
      </c>
      <c r="Z6" s="168" t="s">
        <v>41</v>
      </c>
    </row>
    <row r="7" ht="37.5" customHeight="1" spans="1:26">
      <c r="A7" s="172"/>
      <c r="B7" s="172"/>
      <c r="C7" s="172"/>
      <c r="D7" s="172"/>
      <c r="E7" s="172"/>
      <c r="F7" s="172"/>
      <c r="G7" s="172"/>
      <c r="H7" s="172"/>
      <c r="I7" s="60" t="s">
        <v>31</v>
      </c>
      <c r="J7" s="60" t="s">
        <v>242</v>
      </c>
      <c r="K7" s="180" t="s">
        <v>236</v>
      </c>
      <c r="L7" s="180" t="s">
        <v>238</v>
      </c>
      <c r="M7" s="180" t="s">
        <v>239</v>
      </c>
      <c r="N7" s="180" t="s">
        <v>240</v>
      </c>
      <c r="O7" s="180" t="s">
        <v>240</v>
      </c>
      <c r="P7" s="180" t="s">
        <v>240</v>
      </c>
      <c r="Q7" s="180" t="s">
        <v>238</v>
      </c>
      <c r="R7" s="180" t="s">
        <v>239</v>
      </c>
      <c r="S7" s="180" t="s">
        <v>240</v>
      </c>
      <c r="T7" s="180" t="s">
        <v>35</v>
      </c>
      <c r="U7" s="180" t="s">
        <v>31</v>
      </c>
      <c r="V7" s="180" t="s">
        <v>37</v>
      </c>
      <c r="W7" s="180" t="s">
        <v>241</v>
      </c>
      <c r="X7" s="180" t="s">
        <v>39</v>
      </c>
      <c r="Y7" s="180" t="s">
        <v>40</v>
      </c>
      <c r="Z7" s="180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7">
        <v>25</v>
      </c>
      <c r="Z8" s="182">
        <v>26</v>
      </c>
    </row>
    <row r="9" ht="21" customHeight="1" outlineLevel="1" spans="1:26">
      <c r="A9" s="13" t="s">
        <v>43</v>
      </c>
      <c r="B9" s="173"/>
      <c r="C9" s="173"/>
      <c r="D9" s="173"/>
      <c r="E9" s="173"/>
      <c r="F9" s="173"/>
      <c r="G9" s="173"/>
      <c r="H9" s="15">
        <v>941.92</v>
      </c>
      <c r="I9" s="15">
        <v>941.92</v>
      </c>
      <c r="J9" s="15"/>
      <c r="K9" s="15"/>
      <c r="L9" s="15"/>
      <c r="M9" s="15">
        <v>941.92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74" t="s">
        <v>43</v>
      </c>
      <c r="B10" s="13" t="s">
        <v>243</v>
      </c>
      <c r="C10" s="13" t="s">
        <v>244</v>
      </c>
      <c r="D10" s="13" t="s">
        <v>78</v>
      </c>
      <c r="E10" s="13" t="s">
        <v>79</v>
      </c>
      <c r="F10" s="13" t="s">
        <v>245</v>
      </c>
      <c r="G10" s="13" t="s">
        <v>147</v>
      </c>
      <c r="H10" s="15">
        <v>259.07</v>
      </c>
      <c r="I10" s="15">
        <v>259.07</v>
      </c>
      <c r="J10" s="15"/>
      <c r="K10" s="15"/>
      <c r="L10" s="15"/>
      <c r="M10" s="15">
        <v>259.07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74" t="s">
        <v>43</v>
      </c>
      <c r="B11" s="13" t="s">
        <v>243</v>
      </c>
      <c r="C11" s="13" t="s">
        <v>244</v>
      </c>
      <c r="D11" s="13" t="s">
        <v>78</v>
      </c>
      <c r="E11" s="13" t="s">
        <v>79</v>
      </c>
      <c r="F11" s="13" t="s">
        <v>246</v>
      </c>
      <c r="G11" s="13" t="s">
        <v>151</v>
      </c>
      <c r="H11" s="15">
        <v>17.94</v>
      </c>
      <c r="I11" s="15">
        <v>17.94</v>
      </c>
      <c r="J11" s="15"/>
      <c r="K11" s="15"/>
      <c r="L11" s="15"/>
      <c r="M11" s="15">
        <v>17.94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74" t="s">
        <v>43</v>
      </c>
      <c r="B12" s="13" t="s">
        <v>243</v>
      </c>
      <c r="C12" s="13" t="s">
        <v>244</v>
      </c>
      <c r="D12" s="13" t="s">
        <v>78</v>
      </c>
      <c r="E12" s="13" t="s">
        <v>79</v>
      </c>
      <c r="F12" s="13" t="s">
        <v>247</v>
      </c>
      <c r="G12" s="13" t="s">
        <v>158</v>
      </c>
      <c r="H12" s="15">
        <v>21.59</v>
      </c>
      <c r="I12" s="15">
        <v>21.59</v>
      </c>
      <c r="J12" s="15"/>
      <c r="K12" s="15"/>
      <c r="L12" s="15"/>
      <c r="M12" s="15">
        <v>21.59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74" t="s">
        <v>43</v>
      </c>
      <c r="B13" s="13" t="s">
        <v>243</v>
      </c>
      <c r="C13" s="13" t="s">
        <v>244</v>
      </c>
      <c r="D13" s="13" t="s">
        <v>78</v>
      </c>
      <c r="E13" s="13" t="s">
        <v>79</v>
      </c>
      <c r="F13" s="13" t="s">
        <v>247</v>
      </c>
      <c r="G13" s="13" t="s">
        <v>158</v>
      </c>
      <c r="H13" s="15">
        <v>187.49</v>
      </c>
      <c r="I13" s="15">
        <v>187.49</v>
      </c>
      <c r="J13" s="15"/>
      <c r="K13" s="15"/>
      <c r="L13" s="15"/>
      <c r="M13" s="15">
        <v>187.49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74" t="s">
        <v>43</v>
      </c>
      <c r="B14" s="13" t="s">
        <v>243</v>
      </c>
      <c r="C14" s="13" t="s">
        <v>244</v>
      </c>
      <c r="D14" s="13" t="s">
        <v>78</v>
      </c>
      <c r="E14" s="13" t="s">
        <v>79</v>
      </c>
      <c r="F14" s="13" t="s">
        <v>247</v>
      </c>
      <c r="G14" s="13" t="s">
        <v>158</v>
      </c>
      <c r="H14" s="15">
        <v>52.68</v>
      </c>
      <c r="I14" s="15">
        <v>52.68</v>
      </c>
      <c r="J14" s="15"/>
      <c r="K14" s="15"/>
      <c r="L14" s="15"/>
      <c r="M14" s="15">
        <v>52.68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74" t="s">
        <v>43</v>
      </c>
      <c r="B15" s="13" t="s">
        <v>248</v>
      </c>
      <c r="C15" s="13" t="s">
        <v>249</v>
      </c>
      <c r="D15" s="13" t="s">
        <v>78</v>
      </c>
      <c r="E15" s="13" t="s">
        <v>79</v>
      </c>
      <c r="F15" s="13" t="s">
        <v>247</v>
      </c>
      <c r="G15" s="13" t="s">
        <v>158</v>
      </c>
      <c r="H15" s="15">
        <v>100.8</v>
      </c>
      <c r="I15" s="15">
        <v>100.8</v>
      </c>
      <c r="J15" s="15"/>
      <c r="K15" s="15"/>
      <c r="L15" s="15"/>
      <c r="M15" s="15">
        <v>100.8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74" t="s">
        <v>43</v>
      </c>
      <c r="B16" s="13" t="s">
        <v>250</v>
      </c>
      <c r="C16" s="13" t="s">
        <v>251</v>
      </c>
      <c r="D16" s="13" t="s">
        <v>63</v>
      </c>
      <c r="E16" s="13" t="s">
        <v>64</v>
      </c>
      <c r="F16" s="13" t="s">
        <v>252</v>
      </c>
      <c r="G16" s="13" t="s">
        <v>160</v>
      </c>
      <c r="H16" s="15">
        <v>95.81</v>
      </c>
      <c r="I16" s="15">
        <v>95.81</v>
      </c>
      <c r="J16" s="15"/>
      <c r="K16" s="15"/>
      <c r="L16" s="15"/>
      <c r="M16" s="15">
        <v>95.81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74" t="s">
        <v>43</v>
      </c>
      <c r="B17" s="13" t="s">
        <v>253</v>
      </c>
      <c r="C17" s="13" t="s">
        <v>254</v>
      </c>
      <c r="D17" s="13" t="s">
        <v>82</v>
      </c>
      <c r="E17" s="13" t="s">
        <v>83</v>
      </c>
      <c r="F17" s="13" t="s">
        <v>255</v>
      </c>
      <c r="G17" s="13" t="s">
        <v>166</v>
      </c>
      <c r="H17" s="15">
        <v>35.14</v>
      </c>
      <c r="I17" s="15">
        <v>35.14</v>
      </c>
      <c r="J17" s="15"/>
      <c r="K17" s="15"/>
      <c r="L17" s="15"/>
      <c r="M17" s="15">
        <v>35.14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74" t="s">
        <v>43</v>
      </c>
      <c r="B18" s="13" t="s">
        <v>256</v>
      </c>
      <c r="C18" s="13" t="s">
        <v>257</v>
      </c>
      <c r="D18" s="13" t="s">
        <v>86</v>
      </c>
      <c r="E18" s="13" t="s">
        <v>87</v>
      </c>
      <c r="F18" s="13" t="s">
        <v>258</v>
      </c>
      <c r="G18" s="13" t="s">
        <v>171</v>
      </c>
      <c r="H18" s="15">
        <v>2.07</v>
      </c>
      <c r="I18" s="15">
        <v>2.07</v>
      </c>
      <c r="J18" s="15"/>
      <c r="K18" s="15"/>
      <c r="L18" s="15"/>
      <c r="M18" s="15">
        <v>2.07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74" t="s">
        <v>43</v>
      </c>
      <c r="B19" s="13" t="s">
        <v>259</v>
      </c>
      <c r="C19" s="13" t="s">
        <v>260</v>
      </c>
      <c r="D19" s="13" t="s">
        <v>69</v>
      </c>
      <c r="E19" s="13" t="s">
        <v>68</v>
      </c>
      <c r="F19" s="13" t="s">
        <v>258</v>
      </c>
      <c r="G19" s="13" t="s">
        <v>171</v>
      </c>
      <c r="H19" s="15">
        <v>3.62</v>
      </c>
      <c r="I19" s="15">
        <v>3.62</v>
      </c>
      <c r="J19" s="15"/>
      <c r="K19" s="15"/>
      <c r="L19" s="15"/>
      <c r="M19" s="15">
        <v>3.62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74" t="s">
        <v>43</v>
      </c>
      <c r="B20" s="13" t="s">
        <v>261</v>
      </c>
      <c r="C20" s="13" t="s">
        <v>262</v>
      </c>
      <c r="D20" s="13" t="s">
        <v>86</v>
      </c>
      <c r="E20" s="13" t="s">
        <v>87</v>
      </c>
      <c r="F20" s="13" t="s">
        <v>258</v>
      </c>
      <c r="G20" s="13" t="s">
        <v>171</v>
      </c>
      <c r="H20" s="15">
        <v>2.82</v>
      </c>
      <c r="I20" s="15">
        <v>2.82</v>
      </c>
      <c r="J20" s="15"/>
      <c r="K20" s="15"/>
      <c r="L20" s="15"/>
      <c r="M20" s="15">
        <v>2.82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74" t="s">
        <v>43</v>
      </c>
      <c r="B21" s="13" t="s">
        <v>263</v>
      </c>
      <c r="C21" s="13" t="s">
        <v>264</v>
      </c>
      <c r="D21" s="13" t="s">
        <v>92</v>
      </c>
      <c r="E21" s="13" t="s">
        <v>93</v>
      </c>
      <c r="F21" s="13" t="s">
        <v>265</v>
      </c>
      <c r="G21" s="13" t="s">
        <v>93</v>
      </c>
      <c r="H21" s="15">
        <v>76.7</v>
      </c>
      <c r="I21" s="15">
        <v>76.7</v>
      </c>
      <c r="J21" s="15"/>
      <c r="K21" s="15"/>
      <c r="L21" s="15"/>
      <c r="M21" s="15">
        <v>76.7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74" t="s">
        <v>43</v>
      </c>
      <c r="B22" s="13" t="s">
        <v>266</v>
      </c>
      <c r="C22" s="13" t="s">
        <v>267</v>
      </c>
      <c r="D22" s="13" t="s">
        <v>78</v>
      </c>
      <c r="E22" s="13" t="s">
        <v>79</v>
      </c>
      <c r="F22" s="13" t="s">
        <v>268</v>
      </c>
      <c r="G22" s="13" t="s">
        <v>176</v>
      </c>
      <c r="H22" s="15">
        <v>43.21</v>
      </c>
      <c r="I22" s="15">
        <v>43.21</v>
      </c>
      <c r="J22" s="15"/>
      <c r="K22" s="15"/>
      <c r="L22" s="15"/>
      <c r="M22" s="15">
        <v>43.21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74" t="s">
        <v>43</v>
      </c>
      <c r="B23" s="13" t="s">
        <v>269</v>
      </c>
      <c r="C23" s="13" t="s">
        <v>270</v>
      </c>
      <c r="D23" s="13" t="s">
        <v>61</v>
      </c>
      <c r="E23" s="13" t="s">
        <v>62</v>
      </c>
      <c r="F23" s="13" t="s">
        <v>268</v>
      </c>
      <c r="G23" s="13" t="s">
        <v>176</v>
      </c>
      <c r="H23" s="15">
        <v>2.31</v>
      </c>
      <c r="I23" s="15">
        <v>2.31</v>
      </c>
      <c r="J23" s="15"/>
      <c r="K23" s="15"/>
      <c r="L23" s="15"/>
      <c r="M23" s="15">
        <v>2.31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74" t="s">
        <v>43</v>
      </c>
      <c r="B24" s="13" t="s">
        <v>271</v>
      </c>
      <c r="C24" s="13" t="s">
        <v>187</v>
      </c>
      <c r="D24" s="13" t="s">
        <v>78</v>
      </c>
      <c r="E24" s="13" t="s">
        <v>79</v>
      </c>
      <c r="F24" s="13" t="s">
        <v>272</v>
      </c>
      <c r="G24" s="13" t="s">
        <v>187</v>
      </c>
      <c r="H24" s="15">
        <v>4.15</v>
      </c>
      <c r="I24" s="15">
        <v>4.15</v>
      </c>
      <c r="J24" s="15"/>
      <c r="K24" s="15"/>
      <c r="L24" s="15"/>
      <c r="M24" s="15">
        <v>4.15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74" t="s">
        <v>43</v>
      </c>
      <c r="B25" s="13" t="s">
        <v>273</v>
      </c>
      <c r="C25" s="13" t="s">
        <v>194</v>
      </c>
      <c r="D25" s="13" t="s">
        <v>78</v>
      </c>
      <c r="E25" s="13" t="s">
        <v>79</v>
      </c>
      <c r="F25" s="13" t="s">
        <v>274</v>
      </c>
      <c r="G25" s="13" t="s">
        <v>194</v>
      </c>
      <c r="H25" s="15">
        <v>10.34</v>
      </c>
      <c r="I25" s="15">
        <v>10.34</v>
      </c>
      <c r="J25" s="15"/>
      <c r="K25" s="15"/>
      <c r="L25" s="15"/>
      <c r="M25" s="15">
        <v>10.34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74" t="s">
        <v>43</v>
      </c>
      <c r="B26" s="13" t="s">
        <v>273</v>
      </c>
      <c r="C26" s="13" t="s">
        <v>194</v>
      </c>
      <c r="D26" s="13" t="s">
        <v>61</v>
      </c>
      <c r="E26" s="13" t="s">
        <v>62</v>
      </c>
      <c r="F26" s="13" t="s">
        <v>274</v>
      </c>
      <c r="G26" s="13" t="s">
        <v>194</v>
      </c>
      <c r="H26" s="15">
        <v>7.14</v>
      </c>
      <c r="I26" s="15">
        <v>7.14</v>
      </c>
      <c r="J26" s="15"/>
      <c r="K26" s="15"/>
      <c r="L26" s="15"/>
      <c r="M26" s="15">
        <v>7.14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74" t="s">
        <v>43</v>
      </c>
      <c r="B27" s="13" t="s">
        <v>275</v>
      </c>
      <c r="C27" s="13" t="s">
        <v>196</v>
      </c>
      <c r="D27" s="13" t="s">
        <v>78</v>
      </c>
      <c r="E27" s="13" t="s">
        <v>79</v>
      </c>
      <c r="F27" s="13" t="s">
        <v>276</v>
      </c>
      <c r="G27" s="13" t="s">
        <v>196</v>
      </c>
      <c r="H27" s="15">
        <v>11.44</v>
      </c>
      <c r="I27" s="15">
        <v>11.44</v>
      </c>
      <c r="J27" s="15"/>
      <c r="K27" s="15"/>
      <c r="L27" s="15"/>
      <c r="M27" s="15">
        <v>11.44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74" t="s">
        <v>43</v>
      </c>
      <c r="B28" s="13" t="s">
        <v>275</v>
      </c>
      <c r="C28" s="13" t="s">
        <v>196</v>
      </c>
      <c r="D28" s="13" t="s">
        <v>61</v>
      </c>
      <c r="E28" s="13" t="s">
        <v>62</v>
      </c>
      <c r="F28" s="13" t="s">
        <v>276</v>
      </c>
      <c r="G28" s="13" t="s">
        <v>196</v>
      </c>
      <c r="H28" s="15">
        <v>7.6</v>
      </c>
      <c r="I28" s="15">
        <v>7.6</v>
      </c>
      <c r="J28" s="15"/>
      <c r="K28" s="15"/>
      <c r="L28" s="15"/>
      <c r="M28" s="15">
        <v>7.6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74" t="s">
        <v>43</v>
      </c>
      <c r="B29" s="13" t="s">
        <v>277</v>
      </c>
      <c r="C29" s="13" t="s">
        <v>278</v>
      </c>
      <c r="D29" s="13" t="s">
        <v>63</v>
      </c>
      <c r="E29" s="13" t="s">
        <v>64</v>
      </c>
      <c r="F29" s="13" t="s">
        <v>252</v>
      </c>
      <c r="G29" s="13" t="s">
        <v>160</v>
      </c>
      <c r="H29" s="15"/>
      <c r="I29" s="15"/>
      <c r="J29" s="15"/>
      <c r="K29" s="15"/>
      <c r="L29" s="15"/>
      <c r="M29" s="15"/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74" t="s">
        <v>43</v>
      </c>
      <c r="B30" s="13" t="s">
        <v>277</v>
      </c>
      <c r="C30" s="13" t="s">
        <v>278</v>
      </c>
      <c r="D30" s="13" t="s">
        <v>65</v>
      </c>
      <c r="E30" s="13" t="s">
        <v>66</v>
      </c>
      <c r="F30" s="13" t="s">
        <v>279</v>
      </c>
      <c r="G30" s="13" t="s">
        <v>163</v>
      </c>
      <c r="H30" s="15"/>
      <c r="I30" s="15"/>
      <c r="J30" s="15"/>
      <c r="K30" s="15"/>
      <c r="L30" s="15"/>
      <c r="M30" s="15"/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74" t="s">
        <v>43</v>
      </c>
      <c r="B31" s="13" t="s">
        <v>277</v>
      </c>
      <c r="C31" s="13" t="s">
        <v>278</v>
      </c>
      <c r="D31" s="13" t="s">
        <v>74</v>
      </c>
      <c r="E31" s="13" t="s">
        <v>75</v>
      </c>
      <c r="F31" s="13" t="s">
        <v>245</v>
      </c>
      <c r="G31" s="13" t="s">
        <v>147</v>
      </c>
      <c r="H31" s="15"/>
      <c r="I31" s="15"/>
      <c r="J31" s="15"/>
      <c r="K31" s="15"/>
      <c r="L31" s="15"/>
      <c r="M31" s="15"/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74" t="s">
        <v>43</v>
      </c>
      <c r="B32" s="13" t="s">
        <v>277</v>
      </c>
      <c r="C32" s="13" t="s">
        <v>278</v>
      </c>
      <c r="D32" s="13" t="s">
        <v>74</v>
      </c>
      <c r="E32" s="13" t="s">
        <v>75</v>
      </c>
      <c r="F32" s="13" t="s">
        <v>246</v>
      </c>
      <c r="G32" s="13" t="s">
        <v>151</v>
      </c>
      <c r="H32" s="15"/>
      <c r="I32" s="15"/>
      <c r="J32" s="15"/>
      <c r="K32" s="15"/>
      <c r="L32" s="15"/>
      <c r="M32" s="15"/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74" t="s">
        <v>43</v>
      </c>
      <c r="B33" s="13" t="s">
        <v>277</v>
      </c>
      <c r="C33" s="13" t="s">
        <v>278</v>
      </c>
      <c r="D33" s="13" t="s">
        <v>74</v>
      </c>
      <c r="E33" s="13" t="s">
        <v>75</v>
      </c>
      <c r="F33" s="13" t="s">
        <v>247</v>
      </c>
      <c r="G33" s="13" t="s">
        <v>158</v>
      </c>
      <c r="H33" s="15"/>
      <c r="I33" s="15"/>
      <c r="J33" s="15"/>
      <c r="K33" s="15"/>
      <c r="L33" s="15"/>
      <c r="M33" s="15"/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74" t="s">
        <v>43</v>
      </c>
      <c r="B34" s="13" t="s">
        <v>277</v>
      </c>
      <c r="C34" s="13" t="s">
        <v>278</v>
      </c>
      <c r="D34" s="13" t="s">
        <v>74</v>
      </c>
      <c r="E34" s="13" t="s">
        <v>75</v>
      </c>
      <c r="F34" s="13" t="s">
        <v>258</v>
      </c>
      <c r="G34" s="13" t="s">
        <v>171</v>
      </c>
      <c r="H34" s="15"/>
      <c r="I34" s="15"/>
      <c r="J34" s="15"/>
      <c r="K34" s="15"/>
      <c r="L34" s="15"/>
      <c r="M34" s="15"/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74" t="s">
        <v>43</v>
      </c>
      <c r="B35" s="13" t="s">
        <v>277</v>
      </c>
      <c r="C35" s="13" t="s">
        <v>278</v>
      </c>
      <c r="D35" s="13" t="s">
        <v>82</v>
      </c>
      <c r="E35" s="13" t="s">
        <v>83</v>
      </c>
      <c r="F35" s="13" t="s">
        <v>255</v>
      </c>
      <c r="G35" s="13" t="s">
        <v>166</v>
      </c>
      <c r="H35" s="15"/>
      <c r="I35" s="15"/>
      <c r="J35" s="15"/>
      <c r="K35" s="15"/>
      <c r="L35" s="15"/>
      <c r="M35" s="15"/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74" t="s">
        <v>43</v>
      </c>
      <c r="B36" s="13" t="s">
        <v>277</v>
      </c>
      <c r="C36" s="13" t="s">
        <v>278</v>
      </c>
      <c r="D36" s="13" t="s">
        <v>84</v>
      </c>
      <c r="E36" s="13" t="s">
        <v>85</v>
      </c>
      <c r="F36" s="13" t="s">
        <v>280</v>
      </c>
      <c r="G36" s="13" t="s">
        <v>168</v>
      </c>
      <c r="H36" s="15"/>
      <c r="I36" s="15"/>
      <c r="J36" s="15"/>
      <c r="K36" s="15"/>
      <c r="L36" s="15"/>
      <c r="M36" s="15"/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spans="1:26">
      <c r="A37" s="174" t="s">
        <v>43</v>
      </c>
      <c r="B37" s="13" t="s">
        <v>277</v>
      </c>
      <c r="C37" s="13" t="s">
        <v>278</v>
      </c>
      <c r="D37" s="13" t="s">
        <v>92</v>
      </c>
      <c r="E37" s="13" t="s">
        <v>93</v>
      </c>
      <c r="F37" s="13" t="s">
        <v>265</v>
      </c>
      <c r="G37" s="13" t="s">
        <v>93</v>
      </c>
      <c r="H37" s="15"/>
      <c r="I37" s="15"/>
      <c r="J37" s="15"/>
      <c r="K37" s="15"/>
      <c r="L37" s="15"/>
      <c r="M37" s="15"/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1" spans="1:26">
      <c r="A38" s="13" t="s">
        <v>281</v>
      </c>
      <c r="B38" s="13"/>
      <c r="C38" s="13"/>
      <c r="D38" s="13"/>
      <c r="E38" s="13"/>
      <c r="F38" s="13"/>
      <c r="G38" s="13"/>
      <c r="H38" s="15">
        <v>590.93</v>
      </c>
      <c r="I38" s="15">
        <v>590.93</v>
      </c>
      <c r="J38" s="15"/>
      <c r="K38" s="15"/>
      <c r="L38" s="15"/>
      <c r="M38" s="15">
        <v>590.93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1" spans="1:26">
      <c r="A39" s="174" t="s">
        <v>281</v>
      </c>
      <c r="B39" s="13" t="s">
        <v>282</v>
      </c>
      <c r="C39" s="13" t="s">
        <v>244</v>
      </c>
      <c r="D39" s="13" t="s">
        <v>74</v>
      </c>
      <c r="E39" s="13" t="s">
        <v>75</v>
      </c>
      <c r="F39" s="13" t="s">
        <v>245</v>
      </c>
      <c r="G39" s="13" t="s">
        <v>147</v>
      </c>
      <c r="H39" s="15">
        <v>460</v>
      </c>
      <c r="I39" s="15">
        <v>460</v>
      </c>
      <c r="J39" s="15"/>
      <c r="K39" s="15"/>
      <c r="L39" s="15"/>
      <c r="M39" s="15">
        <v>460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1" spans="1:26">
      <c r="A40" s="174" t="s">
        <v>281</v>
      </c>
      <c r="B40" s="13" t="s">
        <v>283</v>
      </c>
      <c r="C40" s="13" t="s">
        <v>284</v>
      </c>
      <c r="D40" s="13" t="s">
        <v>61</v>
      </c>
      <c r="E40" s="13" t="s">
        <v>62</v>
      </c>
      <c r="F40" s="13" t="s">
        <v>268</v>
      </c>
      <c r="G40" s="13" t="s">
        <v>176</v>
      </c>
      <c r="H40" s="15">
        <v>0.46</v>
      </c>
      <c r="I40" s="15">
        <v>0.46</v>
      </c>
      <c r="J40" s="15"/>
      <c r="K40" s="15"/>
      <c r="L40" s="15"/>
      <c r="M40" s="15">
        <v>0.46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1" spans="1:26">
      <c r="A41" s="174" t="s">
        <v>281</v>
      </c>
      <c r="B41" s="13" t="s">
        <v>285</v>
      </c>
      <c r="C41" s="13" t="s">
        <v>270</v>
      </c>
      <c r="D41" s="13" t="s">
        <v>61</v>
      </c>
      <c r="E41" s="13" t="s">
        <v>62</v>
      </c>
      <c r="F41" s="13" t="s">
        <v>268</v>
      </c>
      <c r="G41" s="13" t="s">
        <v>176</v>
      </c>
      <c r="H41" s="15">
        <v>11.8</v>
      </c>
      <c r="I41" s="15">
        <v>11.8</v>
      </c>
      <c r="J41" s="15"/>
      <c r="K41" s="15"/>
      <c r="L41" s="15"/>
      <c r="M41" s="15">
        <v>11.8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1" spans="1:26">
      <c r="A42" s="174" t="s">
        <v>281</v>
      </c>
      <c r="B42" s="13" t="s">
        <v>286</v>
      </c>
      <c r="C42" s="13" t="s">
        <v>194</v>
      </c>
      <c r="D42" s="13" t="s">
        <v>61</v>
      </c>
      <c r="E42" s="13" t="s">
        <v>62</v>
      </c>
      <c r="F42" s="13" t="s">
        <v>274</v>
      </c>
      <c r="G42" s="13" t="s">
        <v>194</v>
      </c>
      <c r="H42" s="15">
        <v>36.75</v>
      </c>
      <c r="I42" s="15">
        <v>36.75</v>
      </c>
      <c r="J42" s="15"/>
      <c r="K42" s="15"/>
      <c r="L42" s="15"/>
      <c r="M42" s="15">
        <v>36.75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1" spans="1:26">
      <c r="A43" s="174" t="s">
        <v>281</v>
      </c>
      <c r="B43" s="13" t="s">
        <v>287</v>
      </c>
      <c r="C43" s="13" t="s">
        <v>196</v>
      </c>
      <c r="D43" s="13" t="s">
        <v>61</v>
      </c>
      <c r="E43" s="13" t="s">
        <v>62</v>
      </c>
      <c r="F43" s="13" t="s">
        <v>276</v>
      </c>
      <c r="G43" s="13" t="s">
        <v>196</v>
      </c>
      <c r="H43" s="15">
        <v>0.72</v>
      </c>
      <c r="I43" s="15">
        <v>0.72</v>
      </c>
      <c r="J43" s="15"/>
      <c r="K43" s="15"/>
      <c r="L43" s="15"/>
      <c r="M43" s="15">
        <v>0.72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1" spans="1:26">
      <c r="A44" s="174" t="s">
        <v>281</v>
      </c>
      <c r="B44" s="13" t="s">
        <v>287</v>
      </c>
      <c r="C44" s="13" t="s">
        <v>196</v>
      </c>
      <c r="D44" s="13" t="s">
        <v>61</v>
      </c>
      <c r="E44" s="13" t="s">
        <v>62</v>
      </c>
      <c r="F44" s="13" t="s">
        <v>276</v>
      </c>
      <c r="G44" s="13" t="s">
        <v>196</v>
      </c>
      <c r="H44" s="15">
        <v>38.55</v>
      </c>
      <c r="I44" s="15">
        <v>38.55</v>
      </c>
      <c r="J44" s="15"/>
      <c r="K44" s="15"/>
      <c r="L44" s="15"/>
      <c r="M44" s="15">
        <v>38.55</v>
      </c>
      <c r="N44" s="15"/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3.25" customHeight="1" outlineLevel="1" spans="1:26">
      <c r="A45" s="174" t="s">
        <v>281</v>
      </c>
      <c r="B45" s="13" t="s">
        <v>288</v>
      </c>
      <c r="C45" s="13" t="s">
        <v>204</v>
      </c>
      <c r="D45" s="13" t="s">
        <v>61</v>
      </c>
      <c r="E45" s="13" t="s">
        <v>62</v>
      </c>
      <c r="F45" s="13" t="s">
        <v>289</v>
      </c>
      <c r="G45" s="13" t="s">
        <v>204</v>
      </c>
      <c r="H45" s="15">
        <v>1.43</v>
      </c>
      <c r="I45" s="15">
        <v>1.43</v>
      </c>
      <c r="J45" s="15"/>
      <c r="K45" s="15"/>
      <c r="L45" s="15"/>
      <c r="M45" s="15">
        <v>1.43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1" spans="1:26">
      <c r="A46" s="174" t="s">
        <v>281</v>
      </c>
      <c r="B46" s="13" t="s">
        <v>288</v>
      </c>
      <c r="C46" s="13" t="s">
        <v>204</v>
      </c>
      <c r="D46" s="13" t="s">
        <v>61</v>
      </c>
      <c r="E46" s="13" t="s">
        <v>62</v>
      </c>
      <c r="F46" s="13" t="s">
        <v>289</v>
      </c>
      <c r="G46" s="13" t="s">
        <v>204</v>
      </c>
      <c r="H46" s="15">
        <v>26.42</v>
      </c>
      <c r="I46" s="15">
        <v>26.42</v>
      </c>
      <c r="J46" s="15"/>
      <c r="K46" s="15"/>
      <c r="L46" s="15"/>
      <c r="M46" s="15">
        <v>26.42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outlineLevel="1" spans="1:26">
      <c r="A47" s="174" t="s">
        <v>281</v>
      </c>
      <c r="B47" s="13" t="s">
        <v>288</v>
      </c>
      <c r="C47" s="13" t="s">
        <v>204</v>
      </c>
      <c r="D47" s="13" t="s">
        <v>61</v>
      </c>
      <c r="E47" s="13" t="s">
        <v>62</v>
      </c>
      <c r="F47" s="13" t="s">
        <v>290</v>
      </c>
      <c r="G47" s="13" t="s">
        <v>206</v>
      </c>
      <c r="H47" s="15">
        <v>4.8</v>
      </c>
      <c r="I47" s="15">
        <v>4.8</v>
      </c>
      <c r="J47" s="15"/>
      <c r="K47" s="15"/>
      <c r="L47" s="15"/>
      <c r="M47" s="15">
        <v>4.8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23.25" customHeight="1" spans="1:26">
      <c r="A48" s="174" t="s">
        <v>281</v>
      </c>
      <c r="B48" s="13" t="s">
        <v>291</v>
      </c>
      <c r="C48" s="13" t="s">
        <v>292</v>
      </c>
      <c r="D48" s="13" t="s">
        <v>82</v>
      </c>
      <c r="E48" s="13" t="s">
        <v>83</v>
      </c>
      <c r="F48" s="13" t="s">
        <v>293</v>
      </c>
      <c r="G48" s="13" t="s">
        <v>207</v>
      </c>
      <c r="H48" s="15">
        <v>10</v>
      </c>
      <c r="I48" s="15">
        <v>10</v>
      </c>
      <c r="J48" s="15"/>
      <c r="K48" s="15"/>
      <c r="L48" s="15"/>
      <c r="M48" s="15">
        <v>10</v>
      </c>
      <c r="N48" s="15"/>
      <c r="O48" s="13"/>
      <c r="P48" s="13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7.25" customHeight="1" spans="1:26">
      <c r="A49" s="175" t="s">
        <v>94</v>
      </c>
      <c r="B49" s="176"/>
      <c r="C49" s="176"/>
      <c r="D49" s="176"/>
      <c r="E49" s="176"/>
      <c r="F49" s="176"/>
      <c r="G49" s="177"/>
      <c r="H49" s="15">
        <v>1532.85</v>
      </c>
      <c r="I49" s="15">
        <v>1532.85</v>
      </c>
      <c r="J49" s="15"/>
      <c r="K49" s="15"/>
      <c r="L49" s="15"/>
      <c r="M49" s="15">
        <v>1532.85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3"/>
  <sheetViews>
    <sheetView topLeftCell="A7" workbookViewId="0">
      <selection activeCell="K31" sqref="K3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12962962963" customWidth="1"/>
    <col min="11" max="11" width="11" customWidth="1"/>
    <col min="12" max="14" width="12.2777777777778" customWidth="1"/>
    <col min="15" max="15" width="12.712962962963" customWidth="1"/>
    <col min="16" max="17" width="11.1388888888889" customWidth="1"/>
    <col min="19" max="19" width="10.2777777777778" customWidth="1"/>
    <col min="20" max="21" width="11.8518518518519" customWidth="1"/>
    <col min="22" max="22" width="11.712962962963" customWidth="1"/>
    <col min="23" max="23" width="10.2777777777778" customWidth="1"/>
  </cols>
  <sheetData>
    <row r="1" ht="13.5" customHeight="1" spans="2:23">
      <c r="B1" s="155"/>
      <c r="E1" s="1"/>
      <c r="F1" s="1"/>
      <c r="G1" s="1"/>
      <c r="H1" s="1"/>
      <c r="U1" s="155"/>
      <c r="W1" s="162" t="s">
        <v>294</v>
      </c>
    </row>
    <row r="2" ht="27.75" customHeight="1" spans="1:23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"单位名称："&amp;"曲靖市妇幼保健院"</f>
        <v>单位名称：曲靖市妇幼保健院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5"/>
      <c r="W3" s="294" t="s">
        <v>2</v>
      </c>
    </row>
    <row r="4" ht="21.75" customHeight="1" spans="1:23">
      <c r="A4" s="8" t="s">
        <v>296</v>
      </c>
      <c r="B4" s="9" t="s">
        <v>226</v>
      </c>
      <c r="C4" s="8" t="s">
        <v>227</v>
      </c>
      <c r="D4" s="8" t="s">
        <v>225</v>
      </c>
      <c r="E4" s="9" t="s">
        <v>228</v>
      </c>
      <c r="F4" s="9" t="s">
        <v>229</v>
      </c>
      <c r="G4" s="9" t="s">
        <v>297</v>
      </c>
      <c r="H4" s="9" t="s">
        <v>298</v>
      </c>
      <c r="I4" s="10" t="s">
        <v>29</v>
      </c>
      <c r="J4" s="10" t="s">
        <v>299</v>
      </c>
      <c r="K4" s="10"/>
      <c r="L4" s="10"/>
      <c r="M4" s="10"/>
      <c r="N4" s="10" t="s">
        <v>234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6"/>
      <c r="F5" s="156"/>
      <c r="G5" s="156"/>
      <c r="H5" s="156"/>
      <c r="I5" s="10"/>
      <c r="J5" s="160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56"/>
      <c r="R5" s="9" t="s">
        <v>31</v>
      </c>
      <c r="S5" s="9" t="s">
        <v>37</v>
      </c>
      <c r="T5" s="9" t="s">
        <v>241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61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51" t="s">
        <v>31</v>
      </c>
      <c r="K7" s="51" t="s">
        <v>300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301</v>
      </c>
      <c r="D9" s="14"/>
      <c r="E9" s="14"/>
      <c r="F9" s="14"/>
      <c r="G9" s="14"/>
      <c r="H9" s="14"/>
      <c r="I9" s="15">
        <v>47500</v>
      </c>
      <c r="J9" s="15"/>
      <c r="K9" s="15"/>
      <c r="L9" s="15"/>
      <c r="M9" s="15"/>
      <c r="N9" s="15"/>
      <c r="O9" s="15"/>
      <c r="P9" s="15"/>
      <c r="Q9" s="15"/>
      <c r="R9" s="15">
        <v>47500</v>
      </c>
      <c r="S9" s="15">
        <v>47500</v>
      </c>
      <c r="T9" s="15"/>
      <c r="U9" s="15"/>
      <c r="V9" s="15"/>
      <c r="W9" s="15"/>
    </row>
    <row r="10" ht="23.25" customHeight="1" spans="1:23">
      <c r="A10" s="13" t="s">
        <v>302</v>
      </c>
      <c r="B10" s="13" t="s">
        <v>303</v>
      </c>
      <c r="C10" s="13" t="s">
        <v>301</v>
      </c>
      <c r="D10" s="13" t="s">
        <v>43</v>
      </c>
      <c r="E10" s="13" t="s">
        <v>74</v>
      </c>
      <c r="F10" s="13" t="s">
        <v>75</v>
      </c>
      <c r="G10" s="13" t="s">
        <v>268</v>
      </c>
      <c r="H10" s="13" t="s">
        <v>176</v>
      </c>
      <c r="I10" s="15">
        <v>110</v>
      </c>
      <c r="J10" s="15"/>
      <c r="K10" s="15"/>
      <c r="L10" s="15"/>
      <c r="M10" s="15"/>
      <c r="N10" s="15"/>
      <c r="O10" s="15"/>
      <c r="P10" s="15"/>
      <c r="Q10" s="15"/>
      <c r="R10" s="15">
        <v>110</v>
      </c>
      <c r="S10" s="15">
        <v>110</v>
      </c>
      <c r="T10" s="15"/>
      <c r="U10" s="15"/>
      <c r="V10" s="15"/>
      <c r="W10" s="15"/>
    </row>
    <row r="11" ht="23.25" customHeight="1" spans="1:23">
      <c r="A11" s="13" t="s">
        <v>302</v>
      </c>
      <c r="B11" s="13" t="s">
        <v>303</v>
      </c>
      <c r="C11" s="13" t="s">
        <v>301</v>
      </c>
      <c r="D11" s="13" t="s">
        <v>43</v>
      </c>
      <c r="E11" s="13" t="s">
        <v>74</v>
      </c>
      <c r="F11" s="13" t="s">
        <v>75</v>
      </c>
      <c r="G11" s="13" t="s">
        <v>304</v>
      </c>
      <c r="H11" s="13" t="s">
        <v>177</v>
      </c>
      <c r="I11" s="15">
        <v>34</v>
      </c>
      <c r="J11" s="15"/>
      <c r="K11" s="15"/>
      <c r="L11" s="15"/>
      <c r="M11" s="15"/>
      <c r="N11" s="15"/>
      <c r="O11" s="15"/>
      <c r="P11" s="13"/>
      <c r="Q11" s="15"/>
      <c r="R11" s="15">
        <v>34</v>
      </c>
      <c r="S11" s="15">
        <v>34</v>
      </c>
      <c r="T11" s="15"/>
      <c r="U11" s="15"/>
      <c r="V11" s="15"/>
      <c r="W11" s="15"/>
    </row>
    <row r="12" ht="23.25" customHeight="1" spans="1:23">
      <c r="A12" s="13" t="s">
        <v>302</v>
      </c>
      <c r="B12" s="13" t="s">
        <v>303</v>
      </c>
      <c r="C12" s="13" t="s">
        <v>301</v>
      </c>
      <c r="D12" s="13" t="s">
        <v>43</v>
      </c>
      <c r="E12" s="13" t="s">
        <v>74</v>
      </c>
      <c r="F12" s="13" t="s">
        <v>75</v>
      </c>
      <c r="G12" s="13" t="s">
        <v>305</v>
      </c>
      <c r="H12" s="13" t="s">
        <v>178</v>
      </c>
      <c r="I12" s="15">
        <v>42.3</v>
      </c>
      <c r="J12" s="15"/>
      <c r="K12" s="15"/>
      <c r="L12" s="15"/>
      <c r="M12" s="15"/>
      <c r="N12" s="15"/>
      <c r="O12" s="15"/>
      <c r="P12" s="13"/>
      <c r="Q12" s="15"/>
      <c r="R12" s="15">
        <v>42.3</v>
      </c>
      <c r="S12" s="15">
        <v>42.3</v>
      </c>
      <c r="T12" s="15"/>
      <c r="U12" s="15"/>
      <c r="V12" s="15"/>
      <c r="W12" s="15"/>
    </row>
    <row r="13" ht="23.25" customHeight="1" spans="1:23">
      <c r="A13" s="13" t="s">
        <v>302</v>
      </c>
      <c r="B13" s="13" t="s">
        <v>303</v>
      </c>
      <c r="C13" s="13" t="s">
        <v>301</v>
      </c>
      <c r="D13" s="13" t="s">
        <v>43</v>
      </c>
      <c r="E13" s="13" t="s">
        <v>74</v>
      </c>
      <c r="F13" s="13" t="s">
        <v>75</v>
      </c>
      <c r="G13" s="13" t="s">
        <v>306</v>
      </c>
      <c r="H13" s="13" t="s">
        <v>179</v>
      </c>
      <c r="I13" s="15">
        <v>160</v>
      </c>
      <c r="J13" s="15"/>
      <c r="K13" s="15"/>
      <c r="L13" s="15"/>
      <c r="M13" s="15"/>
      <c r="N13" s="15"/>
      <c r="O13" s="15"/>
      <c r="P13" s="13"/>
      <c r="Q13" s="15"/>
      <c r="R13" s="15">
        <v>160</v>
      </c>
      <c r="S13" s="15">
        <v>160</v>
      </c>
      <c r="T13" s="15"/>
      <c r="U13" s="15"/>
      <c r="V13" s="15"/>
      <c r="W13" s="15"/>
    </row>
    <row r="14" ht="23.25" customHeight="1" spans="1:23">
      <c r="A14" s="13" t="s">
        <v>302</v>
      </c>
      <c r="B14" s="13" t="s">
        <v>303</v>
      </c>
      <c r="C14" s="13" t="s">
        <v>301</v>
      </c>
      <c r="D14" s="13" t="s">
        <v>43</v>
      </c>
      <c r="E14" s="13" t="s">
        <v>74</v>
      </c>
      <c r="F14" s="13" t="s">
        <v>75</v>
      </c>
      <c r="G14" s="13" t="s">
        <v>307</v>
      </c>
      <c r="H14" s="13" t="s">
        <v>181</v>
      </c>
      <c r="I14" s="15">
        <v>660</v>
      </c>
      <c r="J14" s="15"/>
      <c r="K14" s="15"/>
      <c r="L14" s="15"/>
      <c r="M14" s="15"/>
      <c r="N14" s="15"/>
      <c r="O14" s="15"/>
      <c r="P14" s="13"/>
      <c r="Q14" s="15"/>
      <c r="R14" s="15">
        <v>660</v>
      </c>
      <c r="S14" s="15">
        <v>660</v>
      </c>
      <c r="T14" s="15"/>
      <c r="U14" s="15"/>
      <c r="V14" s="15"/>
      <c r="W14" s="15"/>
    </row>
    <row r="15" ht="23.25" customHeight="1" spans="1:23">
      <c r="A15" s="13" t="s">
        <v>302</v>
      </c>
      <c r="B15" s="13" t="s">
        <v>303</v>
      </c>
      <c r="C15" s="13" t="s">
        <v>301</v>
      </c>
      <c r="D15" s="13" t="s">
        <v>43</v>
      </c>
      <c r="E15" s="13" t="s">
        <v>74</v>
      </c>
      <c r="F15" s="13" t="s">
        <v>75</v>
      </c>
      <c r="G15" s="13" t="s">
        <v>308</v>
      </c>
      <c r="H15" s="13" t="s">
        <v>182</v>
      </c>
      <c r="I15" s="15">
        <v>70</v>
      </c>
      <c r="J15" s="15"/>
      <c r="K15" s="15"/>
      <c r="L15" s="15"/>
      <c r="M15" s="15"/>
      <c r="N15" s="15"/>
      <c r="O15" s="15"/>
      <c r="P15" s="13"/>
      <c r="Q15" s="15"/>
      <c r="R15" s="15">
        <v>70</v>
      </c>
      <c r="S15" s="15">
        <v>70</v>
      </c>
      <c r="T15" s="15"/>
      <c r="U15" s="15"/>
      <c r="V15" s="15"/>
      <c r="W15" s="15"/>
    </row>
    <row r="16" ht="23.25" customHeight="1" spans="1:23">
      <c r="A16" s="13" t="s">
        <v>302</v>
      </c>
      <c r="B16" s="13" t="s">
        <v>303</v>
      </c>
      <c r="C16" s="13" t="s">
        <v>301</v>
      </c>
      <c r="D16" s="13" t="s">
        <v>43</v>
      </c>
      <c r="E16" s="13" t="s">
        <v>74</v>
      </c>
      <c r="F16" s="13" t="s">
        <v>75</v>
      </c>
      <c r="G16" s="13" t="s">
        <v>308</v>
      </c>
      <c r="H16" s="13" t="s">
        <v>182</v>
      </c>
      <c r="I16" s="15">
        <v>5</v>
      </c>
      <c r="J16" s="15"/>
      <c r="K16" s="15"/>
      <c r="L16" s="15"/>
      <c r="M16" s="15"/>
      <c r="N16" s="15"/>
      <c r="O16" s="15"/>
      <c r="P16" s="13"/>
      <c r="Q16" s="15"/>
      <c r="R16" s="15">
        <v>5</v>
      </c>
      <c r="S16" s="15">
        <v>5</v>
      </c>
      <c r="T16" s="15"/>
      <c r="U16" s="15"/>
      <c r="V16" s="15"/>
      <c r="W16" s="15"/>
    </row>
    <row r="17" ht="23.25" customHeight="1" spans="1:23">
      <c r="A17" s="13" t="s">
        <v>302</v>
      </c>
      <c r="B17" s="13" t="s">
        <v>303</v>
      </c>
      <c r="C17" s="13" t="s">
        <v>301</v>
      </c>
      <c r="D17" s="13" t="s">
        <v>43</v>
      </c>
      <c r="E17" s="13" t="s">
        <v>74</v>
      </c>
      <c r="F17" s="13" t="s">
        <v>75</v>
      </c>
      <c r="G17" s="13" t="s">
        <v>309</v>
      </c>
      <c r="H17" s="13" t="s">
        <v>183</v>
      </c>
      <c r="I17" s="15">
        <v>792.09</v>
      </c>
      <c r="J17" s="15"/>
      <c r="K17" s="15"/>
      <c r="L17" s="15"/>
      <c r="M17" s="15"/>
      <c r="N17" s="15"/>
      <c r="O17" s="15"/>
      <c r="P17" s="13"/>
      <c r="Q17" s="15"/>
      <c r="R17" s="15">
        <v>792.09</v>
      </c>
      <c r="S17" s="15">
        <v>792.09</v>
      </c>
      <c r="T17" s="15"/>
      <c r="U17" s="15"/>
      <c r="V17" s="15"/>
      <c r="W17" s="15"/>
    </row>
    <row r="18" ht="23.25" customHeight="1" spans="1:23">
      <c r="A18" s="13" t="s">
        <v>302</v>
      </c>
      <c r="B18" s="13" t="s">
        <v>303</v>
      </c>
      <c r="C18" s="13" t="s">
        <v>301</v>
      </c>
      <c r="D18" s="13" t="s">
        <v>43</v>
      </c>
      <c r="E18" s="13" t="s">
        <v>74</v>
      </c>
      <c r="F18" s="13" t="s">
        <v>75</v>
      </c>
      <c r="G18" s="13" t="s">
        <v>310</v>
      </c>
      <c r="H18" s="13" t="s">
        <v>184</v>
      </c>
      <c r="I18" s="15">
        <v>50</v>
      </c>
      <c r="J18" s="15"/>
      <c r="K18" s="15"/>
      <c r="L18" s="15"/>
      <c r="M18" s="15"/>
      <c r="N18" s="15"/>
      <c r="O18" s="15"/>
      <c r="P18" s="13"/>
      <c r="Q18" s="15"/>
      <c r="R18" s="15">
        <v>50</v>
      </c>
      <c r="S18" s="15">
        <v>50</v>
      </c>
      <c r="T18" s="15"/>
      <c r="U18" s="15"/>
      <c r="V18" s="15"/>
      <c r="W18" s="15"/>
    </row>
    <row r="19" ht="23.25" customHeight="1" spans="1:23">
      <c r="A19" s="13" t="s">
        <v>302</v>
      </c>
      <c r="B19" s="13" t="s">
        <v>303</v>
      </c>
      <c r="C19" s="13" t="s">
        <v>301</v>
      </c>
      <c r="D19" s="13" t="s">
        <v>43</v>
      </c>
      <c r="E19" s="13" t="s">
        <v>74</v>
      </c>
      <c r="F19" s="13" t="s">
        <v>75</v>
      </c>
      <c r="G19" s="13" t="s">
        <v>311</v>
      </c>
      <c r="H19" s="13" t="s">
        <v>185</v>
      </c>
      <c r="I19" s="15">
        <v>760</v>
      </c>
      <c r="J19" s="15"/>
      <c r="K19" s="15"/>
      <c r="L19" s="15"/>
      <c r="M19" s="15"/>
      <c r="N19" s="15"/>
      <c r="O19" s="15"/>
      <c r="P19" s="13"/>
      <c r="Q19" s="15"/>
      <c r="R19" s="15">
        <v>760</v>
      </c>
      <c r="S19" s="15">
        <v>760</v>
      </c>
      <c r="T19" s="15"/>
      <c r="U19" s="15"/>
      <c r="V19" s="15"/>
      <c r="W19" s="15"/>
    </row>
    <row r="20" ht="23.25" customHeight="1" spans="1:23">
      <c r="A20" s="13" t="s">
        <v>302</v>
      </c>
      <c r="B20" s="13" t="s">
        <v>303</v>
      </c>
      <c r="C20" s="13" t="s">
        <v>301</v>
      </c>
      <c r="D20" s="13" t="s">
        <v>43</v>
      </c>
      <c r="E20" s="13" t="s">
        <v>74</v>
      </c>
      <c r="F20" s="13" t="s">
        <v>75</v>
      </c>
      <c r="G20" s="13" t="s">
        <v>312</v>
      </c>
      <c r="H20" s="13" t="s">
        <v>186</v>
      </c>
      <c r="I20" s="15">
        <v>67</v>
      </c>
      <c r="J20" s="15"/>
      <c r="K20" s="15"/>
      <c r="L20" s="15"/>
      <c r="M20" s="15"/>
      <c r="N20" s="15"/>
      <c r="O20" s="15"/>
      <c r="P20" s="13"/>
      <c r="Q20" s="15"/>
      <c r="R20" s="15">
        <v>67</v>
      </c>
      <c r="S20" s="15">
        <v>67</v>
      </c>
      <c r="T20" s="15"/>
      <c r="U20" s="15"/>
      <c r="V20" s="15"/>
      <c r="W20" s="15"/>
    </row>
    <row r="21" ht="23.25" customHeight="1" spans="1:23">
      <c r="A21" s="13" t="s">
        <v>302</v>
      </c>
      <c r="B21" s="13" t="s">
        <v>303</v>
      </c>
      <c r="C21" s="13" t="s">
        <v>301</v>
      </c>
      <c r="D21" s="13" t="s">
        <v>43</v>
      </c>
      <c r="E21" s="13" t="s">
        <v>74</v>
      </c>
      <c r="F21" s="13" t="s">
        <v>75</v>
      </c>
      <c r="G21" s="13" t="s">
        <v>272</v>
      </c>
      <c r="H21" s="13" t="s">
        <v>187</v>
      </c>
      <c r="I21" s="15">
        <v>250</v>
      </c>
      <c r="J21" s="15"/>
      <c r="K21" s="15"/>
      <c r="L21" s="15"/>
      <c r="M21" s="15"/>
      <c r="N21" s="15"/>
      <c r="O21" s="15"/>
      <c r="P21" s="13"/>
      <c r="Q21" s="15"/>
      <c r="R21" s="15">
        <v>250</v>
      </c>
      <c r="S21" s="15">
        <v>250</v>
      </c>
      <c r="T21" s="15"/>
      <c r="U21" s="15"/>
      <c r="V21" s="15"/>
      <c r="W21" s="15"/>
    </row>
    <row r="22" ht="23.25" customHeight="1" spans="1:23">
      <c r="A22" s="13" t="s">
        <v>302</v>
      </c>
      <c r="B22" s="13" t="s">
        <v>303</v>
      </c>
      <c r="C22" s="13" t="s">
        <v>301</v>
      </c>
      <c r="D22" s="13" t="s">
        <v>43</v>
      </c>
      <c r="E22" s="13" t="s">
        <v>74</v>
      </c>
      <c r="F22" s="13" t="s">
        <v>75</v>
      </c>
      <c r="G22" s="13" t="s">
        <v>272</v>
      </c>
      <c r="H22" s="13" t="s">
        <v>187</v>
      </c>
      <c r="I22" s="15">
        <v>270</v>
      </c>
      <c r="J22" s="15"/>
      <c r="K22" s="15"/>
      <c r="L22" s="15"/>
      <c r="M22" s="15"/>
      <c r="N22" s="15"/>
      <c r="O22" s="15"/>
      <c r="P22" s="13"/>
      <c r="Q22" s="15"/>
      <c r="R22" s="15">
        <v>270</v>
      </c>
      <c r="S22" s="15">
        <v>270</v>
      </c>
      <c r="T22" s="15"/>
      <c r="U22" s="15"/>
      <c r="V22" s="15"/>
      <c r="W22" s="15"/>
    </row>
    <row r="23" ht="23.25" customHeight="1" spans="1:23">
      <c r="A23" s="13" t="s">
        <v>302</v>
      </c>
      <c r="B23" s="13" t="s">
        <v>303</v>
      </c>
      <c r="C23" s="13" t="s">
        <v>301</v>
      </c>
      <c r="D23" s="13" t="s">
        <v>43</v>
      </c>
      <c r="E23" s="13" t="s">
        <v>74</v>
      </c>
      <c r="F23" s="13" t="s">
        <v>75</v>
      </c>
      <c r="G23" s="13" t="s">
        <v>313</v>
      </c>
      <c r="H23" s="13" t="s">
        <v>188</v>
      </c>
      <c r="I23" s="15">
        <v>25015</v>
      </c>
      <c r="J23" s="15"/>
      <c r="K23" s="15"/>
      <c r="L23" s="15"/>
      <c r="M23" s="15"/>
      <c r="N23" s="15"/>
      <c r="O23" s="15"/>
      <c r="P23" s="13"/>
      <c r="Q23" s="15"/>
      <c r="R23" s="15">
        <v>25015</v>
      </c>
      <c r="S23" s="15">
        <v>25015</v>
      </c>
      <c r="T23" s="15"/>
      <c r="U23" s="15"/>
      <c r="V23" s="15"/>
      <c r="W23" s="15"/>
    </row>
    <row r="24" ht="23.25" customHeight="1" spans="1:23">
      <c r="A24" s="13" t="s">
        <v>302</v>
      </c>
      <c r="B24" s="13" t="s">
        <v>303</v>
      </c>
      <c r="C24" s="13" t="s">
        <v>301</v>
      </c>
      <c r="D24" s="13" t="s">
        <v>43</v>
      </c>
      <c r="E24" s="13" t="s">
        <v>74</v>
      </c>
      <c r="F24" s="13" t="s">
        <v>75</v>
      </c>
      <c r="G24" s="13" t="s">
        <v>314</v>
      </c>
      <c r="H24" s="13" t="s">
        <v>190</v>
      </c>
      <c r="I24" s="15">
        <v>460</v>
      </c>
      <c r="J24" s="15"/>
      <c r="K24" s="15"/>
      <c r="L24" s="15"/>
      <c r="M24" s="15"/>
      <c r="N24" s="15"/>
      <c r="O24" s="15"/>
      <c r="P24" s="13"/>
      <c r="Q24" s="15"/>
      <c r="R24" s="15">
        <v>460</v>
      </c>
      <c r="S24" s="15">
        <v>460</v>
      </c>
      <c r="T24" s="15"/>
      <c r="U24" s="15"/>
      <c r="V24" s="15"/>
      <c r="W24" s="15"/>
    </row>
    <row r="25" ht="23.25" customHeight="1" spans="1:23">
      <c r="A25" s="13" t="s">
        <v>302</v>
      </c>
      <c r="B25" s="13" t="s">
        <v>303</v>
      </c>
      <c r="C25" s="13" t="s">
        <v>301</v>
      </c>
      <c r="D25" s="13" t="s">
        <v>43</v>
      </c>
      <c r="E25" s="13" t="s">
        <v>74</v>
      </c>
      <c r="F25" s="13" t="s">
        <v>75</v>
      </c>
      <c r="G25" s="13" t="s">
        <v>315</v>
      </c>
      <c r="H25" s="13" t="s">
        <v>192</v>
      </c>
      <c r="I25" s="15">
        <v>500</v>
      </c>
      <c r="J25" s="15"/>
      <c r="K25" s="15"/>
      <c r="L25" s="15"/>
      <c r="M25" s="15"/>
      <c r="N25" s="15"/>
      <c r="O25" s="15"/>
      <c r="P25" s="13"/>
      <c r="Q25" s="15"/>
      <c r="R25" s="15">
        <v>500</v>
      </c>
      <c r="S25" s="15">
        <v>500</v>
      </c>
      <c r="T25" s="15"/>
      <c r="U25" s="15"/>
      <c r="V25" s="15"/>
      <c r="W25" s="15"/>
    </row>
    <row r="26" ht="23.25" customHeight="1" spans="1:23">
      <c r="A26" s="13" t="s">
        <v>302</v>
      </c>
      <c r="B26" s="13" t="s">
        <v>303</v>
      </c>
      <c r="C26" s="13" t="s">
        <v>301</v>
      </c>
      <c r="D26" s="13" t="s">
        <v>43</v>
      </c>
      <c r="E26" s="13" t="s">
        <v>74</v>
      </c>
      <c r="F26" s="13" t="s">
        <v>75</v>
      </c>
      <c r="G26" s="13" t="s">
        <v>274</v>
      </c>
      <c r="H26" s="13" t="s">
        <v>194</v>
      </c>
      <c r="I26" s="15">
        <v>355</v>
      </c>
      <c r="J26" s="15"/>
      <c r="K26" s="15"/>
      <c r="L26" s="15"/>
      <c r="M26" s="15"/>
      <c r="N26" s="15"/>
      <c r="O26" s="15"/>
      <c r="P26" s="13"/>
      <c r="Q26" s="15"/>
      <c r="R26" s="15">
        <v>355</v>
      </c>
      <c r="S26" s="15">
        <v>355</v>
      </c>
      <c r="T26" s="15"/>
      <c r="U26" s="15"/>
      <c r="V26" s="15"/>
      <c r="W26" s="15"/>
    </row>
    <row r="27" ht="23.25" customHeight="1" spans="1:23">
      <c r="A27" s="13" t="s">
        <v>302</v>
      </c>
      <c r="B27" s="13" t="s">
        <v>303</v>
      </c>
      <c r="C27" s="13" t="s">
        <v>301</v>
      </c>
      <c r="D27" s="13" t="s">
        <v>43</v>
      </c>
      <c r="E27" s="13" t="s">
        <v>74</v>
      </c>
      <c r="F27" s="13" t="s">
        <v>75</v>
      </c>
      <c r="G27" s="13" t="s">
        <v>316</v>
      </c>
      <c r="H27" s="13" t="s">
        <v>198</v>
      </c>
      <c r="I27" s="15">
        <v>85</v>
      </c>
      <c r="J27" s="15"/>
      <c r="K27" s="15"/>
      <c r="L27" s="15"/>
      <c r="M27" s="15"/>
      <c r="N27" s="15"/>
      <c r="O27" s="15"/>
      <c r="P27" s="13"/>
      <c r="Q27" s="15"/>
      <c r="R27" s="15">
        <v>85</v>
      </c>
      <c r="S27" s="15">
        <v>85</v>
      </c>
      <c r="T27" s="15"/>
      <c r="U27" s="15"/>
      <c r="V27" s="15"/>
      <c r="W27" s="15"/>
    </row>
    <row r="28" ht="23.25" customHeight="1" spans="1:23">
      <c r="A28" s="13" t="s">
        <v>302</v>
      </c>
      <c r="B28" s="13" t="s">
        <v>303</v>
      </c>
      <c r="C28" s="13" t="s">
        <v>301</v>
      </c>
      <c r="D28" s="13" t="s">
        <v>43</v>
      </c>
      <c r="E28" s="13" t="s">
        <v>74</v>
      </c>
      <c r="F28" s="13" t="s">
        <v>75</v>
      </c>
      <c r="G28" s="13" t="s">
        <v>317</v>
      </c>
      <c r="H28" s="13" t="s">
        <v>202</v>
      </c>
      <c r="I28" s="15">
        <v>12194.46</v>
      </c>
      <c r="J28" s="15"/>
      <c r="K28" s="15"/>
      <c r="L28" s="15"/>
      <c r="M28" s="15"/>
      <c r="N28" s="15"/>
      <c r="O28" s="15"/>
      <c r="P28" s="13"/>
      <c r="Q28" s="15"/>
      <c r="R28" s="15">
        <v>12194.46</v>
      </c>
      <c r="S28" s="15">
        <v>12194.46</v>
      </c>
      <c r="T28" s="15"/>
      <c r="U28" s="15"/>
      <c r="V28" s="15"/>
      <c r="W28" s="15"/>
    </row>
    <row r="29" ht="23.25" customHeight="1" spans="1:23">
      <c r="A29" s="13" t="s">
        <v>302</v>
      </c>
      <c r="B29" s="13" t="s">
        <v>303</v>
      </c>
      <c r="C29" s="13" t="s">
        <v>301</v>
      </c>
      <c r="D29" s="13" t="s">
        <v>43</v>
      </c>
      <c r="E29" s="13" t="s">
        <v>74</v>
      </c>
      <c r="F29" s="13" t="s">
        <v>75</v>
      </c>
      <c r="G29" s="13" t="s">
        <v>318</v>
      </c>
      <c r="H29" s="13" t="s">
        <v>210</v>
      </c>
      <c r="I29" s="15">
        <v>150</v>
      </c>
      <c r="J29" s="15"/>
      <c r="K29" s="15"/>
      <c r="L29" s="15"/>
      <c r="M29" s="15"/>
      <c r="N29" s="15"/>
      <c r="O29" s="15"/>
      <c r="P29" s="13"/>
      <c r="Q29" s="15"/>
      <c r="R29" s="15">
        <v>150</v>
      </c>
      <c r="S29" s="15">
        <v>150</v>
      </c>
      <c r="T29" s="15"/>
      <c r="U29" s="15"/>
      <c r="V29" s="15"/>
      <c r="W29" s="15"/>
    </row>
    <row r="30" ht="23.25" customHeight="1" spans="1:23">
      <c r="A30" s="13" t="s">
        <v>302</v>
      </c>
      <c r="B30" s="13" t="s">
        <v>303</v>
      </c>
      <c r="C30" s="13" t="s">
        <v>301</v>
      </c>
      <c r="D30" s="13" t="s">
        <v>43</v>
      </c>
      <c r="E30" s="13" t="s">
        <v>74</v>
      </c>
      <c r="F30" s="13" t="s">
        <v>75</v>
      </c>
      <c r="G30" s="13" t="s">
        <v>319</v>
      </c>
      <c r="H30" s="13" t="s">
        <v>211</v>
      </c>
      <c r="I30" s="15">
        <v>1614.15</v>
      </c>
      <c r="J30" s="15"/>
      <c r="K30" s="15"/>
      <c r="L30" s="15"/>
      <c r="M30" s="15"/>
      <c r="N30" s="15"/>
      <c r="O30" s="15"/>
      <c r="P30" s="13"/>
      <c r="Q30" s="15"/>
      <c r="R30" s="15">
        <v>1614.15</v>
      </c>
      <c r="S30" s="15">
        <v>1614.15</v>
      </c>
      <c r="T30" s="15"/>
      <c r="U30" s="15"/>
      <c r="V30" s="15"/>
      <c r="W30" s="15"/>
    </row>
    <row r="31" ht="23.25" customHeight="1" spans="1:23">
      <c r="A31" s="13" t="s">
        <v>302</v>
      </c>
      <c r="B31" s="13" t="s">
        <v>303</v>
      </c>
      <c r="C31" s="13" t="s">
        <v>301</v>
      </c>
      <c r="D31" s="13" t="s">
        <v>43</v>
      </c>
      <c r="E31" s="13" t="s">
        <v>74</v>
      </c>
      <c r="F31" s="13" t="s">
        <v>75</v>
      </c>
      <c r="G31" s="13" t="s">
        <v>320</v>
      </c>
      <c r="H31" s="13" t="s">
        <v>212</v>
      </c>
      <c r="I31" s="15">
        <v>3180</v>
      </c>
      <c r="J31" s="15"/>
      <c r="K31" s="15"/>
      <c r="L31" s="15"/>
      <c r="M31" s="15"/>
      <c r="N31" s="15"/>
      <c r="O31" s="15"/>
      <c r="P31" s="13"/>
      <c r="Q31" s="15"/>
      <c r="R31" s="15">
        <v>3180</v>
      </c>
      <c r="S31" s="15">
        <v>3180</v>
      </c>
      <c r="T31" s="15"/>
      <c r="U31" s="15"/>
      <c r="V31" s="15"/>
      <c r="W31" s="15"/>
    </row>
    <row r="32" ht="23.25" customHeight="1" spans="1:23">
      <c r="A32" s="13" t="s">
        <v>302</v>
      </c>
      <c r="B32" s="13" t="s">
        <v>303</v>
      </c>
      <c r="C32" s="13" t="s">
        <v>301</v>
      </c>
      <c r="D32" s="13" t="s">
        <v>43</v>
      </c>
      <c r="E32" s="13" t="s">
        <v>74</v>
      </c>
      <c r="F32" s="13" t="s">
        <v>75</v>
      </c>
      <c r="G32" s="13" t="s">
        <v>321</v>
      </c>
      <c r="H32" s="13" t="s">
        <v>213</v>
      </c>
      <c r="I32" s="15">
        <v>676</v>
      </c>
      <c r="J32" s="15"/>
      <c r="K32" s="15"/>
      <c r="L32" s="15"/>
      <c r="M32" s="15"/>
      <c r="N32" s="15"/>
      <c r="O32" s="15"/>
      <c r="P32" s="13"/>
      <c r="Q32" s="15"/>
      <c r="R32" s="15">
        <v>676</v>
      </c>
      <c r="S32" s="15">
        <v>676</v>
      </c>
      <c r="T32" s="15"/>
      <c r="U32" s="15"/>
      <c r="V32" s="15"/>
      <c r="W32" s="15"/>
    </row>
    <row r="33" ht="18.75" customHeight="1" spans="1:23">
      <c r="A33" s="157" t="s">
        <v>94</v>
      </c>
      <c r="B33" s="158"/>
      <c r="C33" s="158"/>
      <c r="D33" s="158"/>
      <c r="E33" s="158"/>
      <c r="F33" s="158"/>
      <c r="G33" s="158"/>
      <c r="H33" s="159"/>
      <c r="I33" s="15">
        <v>47500</v>
      </c>
      <c r="J33" s="15"/>
      <c r="K33" s="15"/>
      <c r="L33" s="15"/>
      <c r="M33" s="15"/>
      <c r="N33" s="15"/>
      <c r="O33" s="15"/>
      <c r="P33" s="15"/>
      <c r="Q33" s="15"/>
      <c r="R33" s="15">
        <v>47500</v>
      </c>
      <c r="S33" s="15">
        <v>47500</v>
      </c>
      <c r="T33" s="15"/>
      <c r="U33" s="15"/>
      <c r="V33" s="15"/>
      <c r="W33" s="15"/>
    </row>
  </sheetData>
  <mergeCells count="28">
    <mergeCell ref="A2:W2"/>
    <mergeCell ref="A3:H3"/>
    <mergeCell ref="J4:M4"/>
    <mergeCell ref="N4:P4"/>
    <mergeCell ref="R4:W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2024-01-24T08:13:00Z</dcterms:created>
  <dcterms:modified xsi:type="dcterms:W3CDTF">2024-07-17T10:50:33Z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B03BD28FE0084F1B98A7726FF831A981_12</vt:lpwstr>
  </property>
</Properties>
</file>